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Оборотная ведомость " sheetId="1" r:id="rId1"/>
  </sheets>
  <definedNames/>
  <calcPr fullCalcOnLoad="1"/>
</workbook>
</file>

<file path=xl/sharedStrings.xml><?xml version="1.0" encoding="utf-8"?>
<sst xmlns="http://schemas.openxmlformats.org/spreadsheetml/2006/main" count="225" uniqueCount="166">
  <si>
    <t/>
  </si>
  <si>
    <t>№ п/п</t>
  </si>
  <si>
    <t>Расшифровка</t>
  </si>
  <si>
    <t>Код</t>
  </si>
  <si>
    <t>Наименование</t>
  </si>
  <si>
    <t>Кол-во</t>
  </si>
  <si>
    <t>Сумма</t>
  </si>
  <si>
    <t>1</t>
  </si>
  <si>
    <t>2</t>
  </si>
  <si>
    <t>3</t>
  </si>
  <si>
    <t>010.4.1621</t>
  </si>
  <si>
    <t>беговая дорожка</t>
  </si>
  <si>
    <t>010.4.1620</t>
  </si>
  <si>
    <t>велотренажер</t>
  </si>
  <si>
    <t>013.4.0015</t>
  </si>
  <si>
    <t>Весы  ВМЭН-150</t>
  </si>
  <si>
    <t>010.4.0223</t>
  </si>
  <si>
    <t xml:space="preserve">весы медицинские напольные </t>
  </si>
  <si>
    <t>013.4.0006</t>
  </si>
  <si>
    <t>Динамометр</t>
  </si>
  <si>
    <t>010.4.0226</t>
  </si>
  <si>
    <t>коробка для стерилизации (КСПФ-9)</t>
  </si>
  <si>
    <t>013.4.0016</t>
  </si>
  <si>
    <t>Небулайзер  NЕ-C28-E  (ингалятор)</t>
  </si>
  <si>
    <t>013.4.0014</t>
  </si>
  <si>
    <t>Облучатель  "Кама"</t>
  </si>
  <si>
    <t>013.4.0027</t>
  </si>
  <si>
    <t>Облучатель "Солнышко"</t>
  </si>
  <si>
    <t>010.4.0249</t>
  </si>
  <si>
    <t>облучатель рецеркулятор  РБ-07-"Я-ФП"</t>
  </si>
  <si>
    <t>013.4.0030</t>
  </si>
  <si>
    <t>Облучатель-рециркулятор</t>
  </si>
  <si>
    <t>013.4.0031</t>
  </si>
  <si>
    <t>013.4.0032</t>
  </si>
  <si>
    <t>013.4.0013</t>
  </si>
  <si>
    <t>Плантограф</t>
  </si>
  <si>
    <t>013.4.0005</t>
  </si>
  <si>
    <t>Спирометр</t>
  </si>
  <si>
    <t>013.4.0007</t>
  </si>
  <si>
    <t>Тонометр "М6"</t>
  </si>
  <si>
    <t>013.4.0026</t>
  </si>
  <si>
    <t>холодильник "Позис"</t>
  </si>
  <si>
    <t>013.4.0004</t>
  </si>
  <si>
    <t>Холодильник -"Позис"</t>
  </si>
  <si>
    <t>010.4.0178</t>
  </si>
  <si>
    <t>холодильник Бирюса-135</t>
  </si>
  <si>
    <t>010.4.0175</t>
  </si>
  <si>
    <t>камера Ультралайт малая д/хранения стерил.мед.инструментов</t>
  </si>
  <si>
    <t>010.4.0202</t>
  </si>
  <si>
    <t>прибор для электрофореза ( корневых каналов)</t>
  </si>
  <si>
    <t>010.4.0171</t>
  </si>
  <si>
    <t>стоматологическая установкв  SMILE(Mini02)</t>
  </si>
  <si>
    <t>010.4.0221</t>
  </si>
  <si>
    <t xml:space="preserve">фотополимеризатор Мега Люкс Софт </t>
  </si>
  <si>
    <t>должность</t>
  </si>
  <si>
    <t>подпись</t>
  </si>
  <si>
    <t>Главный бухгалтер:</t>
  </si>
  <si>
    <t>МЕДИЦИНСКОЕ ОБОРУДОВАНИЕ                                                                                                                                            областного государственного образовательного казенного учреждения для детей-сирот и детей, оставшихся без попечения родителей, специальной (коррекционной) школы-интерната для детей сирот и детей, оставшихся без попечения родителей, с ограниченными возможностями здоровья №6 г. Нижнеудинска</t>
  </si>
  <si>
    <t>Итого</t>
  </si>
  <si>
    <t>шкаф медицинский для одежды</t>
  </si>
  <si>
    <t>013.6.0052</t>
  </si>
  <si>
    <t>шкаф медицинский "МСК-649"</t>
  </si>
  <si>
    <t>013.6.0046</t>
  </si>
  <si>
    <t>шкаф медицинский</t>
  </si>
  <si>
    <t>013.6.0051</t>
  </si>
  <si>
    <t>Шкаф медицинский</t>
  </si>
  <si>
    <t>013.6.0026</t>
  </si>
  <si>
    <t>Шкаф  медицинский</t>
  </si>
  <si>
    <t>013.6.0025</t>
  </si>
  <si>
    <t>таблицы Рабкина</t>
  </si>
  <si>
    <t>013.6.0045</t>
  </si>
  <si>
    <t>стул медицинский</t>
  </si>
  <si>
    <t>013.6.0048</t>
  </si>
  <si>
    <t>столик медицинский</t>
  </si>
  <si>
    <t>013.6.0050</t>
  </si>
  <si>
    <t>стол медицинский</t>
  </si>
  <si>
    <t>013.6.0049</t>
  </si>
  <si>
    <t>Стол  медицинский</t>
  </si>
  <si>
    <t>013.6.0024</t>
  </si>
  <si>
    <t xml:space="preserve">носилки </t>
  </si>
  <si>
    <t>013.6.0044</t>
  </si>
  <si>
    <t xml:space="preserve">контейнер для обработки мед.инструмента КДС-3 "КРОНТ" </t>
  </si>
  <si>
    <t>013.4.0029</t>
  </si>
  <si>
    <t>контейнер для обработки мед.инструмента КДС-1 "КРОНТ"</t>
  </si>
  <si>
    <t>013.4.0028</t>
  </si>
  <si>
    <t>Директор</t>
  </si>
  <si>
    <t>Кузнецова Р.Я.</t>
  </si>
  <si>
    <t>Непомнящая Г.А.</t>
  </si>
  <si>
    <t>010.6.0010</t>
  </si>
  <si>
    <t>доска для пресса</t>
  </si>
  <si>
    <t>010.4.0225</t>
  </si>
  <si>
    <t>ингалятор компрессорный (небулайзер)</t>
  </si>
  <si>
    <t>010.4.0224</t>
  </si>
  <si>
    <t xml:space="preserve">ингалятор Пингвин </t>
  </si>
  <si>
    <t>Лоток медицинский    L=260мм</t>
  </si>
  <si>
    <t>013.4.0010</t>
  </si>
  <si>
    <t>Лоток медицинский    L=200мм</t>
  </si>
  <si>
    <t>013.4.0009</t>
  </si>
  <si>
    <t>Коробка стерилизационная 9л</t>
  </si>
  <si>
    <t>013.4.0008</t>
  </si>
  <si>
    <t>коробка стерилизационная 3л</t>
  </si>
  <si>
    <t>010.4.0250</t>
  </si>
  <si>
    <t>6</t>
  </si>
  <si>
    <t>стетоскоп  мед</t>
  </si>
  <si>
    <t>010.4.0230</t>
  </si>
  <si>
    <t xml:space="preserve">ростометр </t>
  </si>
  <si>
    <t>010.4.0229</t>
  </si>
  <si>
    <t>15</t>
  </si>
  <si>
    <t>прибор виброакустический</t>
  </si>
  <si>
    <t>010.4.1926</t>
  </si>
  <si>
    <t xml:space="preserve">облучатель ОБН-150 </t>
  </si>
  <si>
    <t>010.4.0173</t>
  </si>
  <si>
    <t>облучатель бактерицидный</t>
  </si>
  <si>
    <t>010.4.1747</t>
  </si>
  <si>
    <t>013.4.0012</t>
  </si>
  <si>
    <t>Шина транспортная для  верхних  конечностей Крамера</t>
  </si>
  <si>
    <t>5</t>
  </si>
  <si>
    <t>20</t>
  </si>
  <si>
    <t>013.4.0011</t>
  </si>
  <si>
    <t>Шина транспортная для нижних конечностей Крамера</t>
  </si>
  <si>
    <t>013.6.0023</t>
  </si>
  <si>
    <t>Ширма  "ШМ-МСК" 1 секц</t>
  </si>
  <si>
    <t>010.4.0098</t>
  </si>
  <si>
    <t>зеркало стоматолог ическое с увеличением  Медин</t>
  </si>
  <si>
    <t>010.4.0097</t>
  </si>
  <si>
    <t>зеркало стоматологическое б/увеличен Медин</t>
  </si>
  <si>
    <t>010.4.0099</t>
  </si>
  <si>
    <t>зонд зубной изогн.1=20</t>
  </si>
  <si>
    <t>30</t>
  </si>
  <si>
    <t>010.4.0118</t>
  </si>
  <si>
    <t>КДС-Кронт 6л-2 лоток мед.без ячеек 410х350х60</t>
  </si>
  <si>
    <t>010.4.0120</t>
  </si>
  <si>
    <t>контейнер д/дез-ции ЕДПО-3</t>
  </si>
  <si>
    <t>010.4.0121</t>
  </si>
  <si>
    <t>контейнер д/дез-ции ЕДПО-5</t>
  </si>
  <si>
    <t>010.4.0199</t>
  </si>
  <si>
    <t>лоток ЛПК рК-260 (с крышкой)</t>
  </si>
  <si>
    <t>010.4.0198</t>
  </si>
  <si>
    <t>лоток ЛПМ-260 (почкообразный)</t>
  </si>
  <si>
    <t>010.4.0227</t>
  </si>
  <si>
    <t>лоток почкообразный</t>
  </si>
  <si>
    <t>010.4.0200</t>
  </si>
  <si>
    <t>ножницы для десны прямые 113500010</t>
  </si>
  <si>
    <t>010.4.0228</t>
  </si>
  <si>
    <t>пинцет анатом</t>
  </si>
  <si>
    <t>010.4.0222</t>
  </si>
  <si>
    <t>пинцет ПСИ 150 0.8 П-114 зубной изогнутый</t>
  </si>
  <si>
    <t>010.4.0203</t>
  </si>
  <si>
    <t>пульпоэкстраторы (500шт)длинные</t>
  </si>
  <si>
    <t>010.4.0204</t>
  </si>
  <si>
    <t>пульпоэкстр-р кор(500шт)</t>
  </si>
  <si>
    <t>010.4.0205</t>
  </si>
  <si>
    <t>ручка для зеркала (Струм)</t>
  </si>
  <si>
    <t>010.4.0208</t>
  </si>
  <si>
    <t>щипцы Медин 117 50 0250 Баянеты</t>
  </si>
  <si>
    <t>010.4.0209</t>
  </si>
  <si>
    <t>экскаватор №1</t>
  </si>
  <si>
    <t>4</t>
  </si>
  <si>
    <t>010.4.0210</t>
  </si>
  <si>
    <t xml:space="preserve">экскаватор №2 </t>
  </si>
  <si>
    <t>010.4.0211</t>
  </si>
  <si>
    <t>экскаватор №3</t>
  </si>
  <si>
    <t>10</t>
  </si>
  <si>
    <t>На 01.09.2013г</t>
  </si>
  <si>
    <t>дефибриллятор</t>
  </si>
  <si>
    <t>013.4.0037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</si>
</sst>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0"/>
    </font>
    <font>
      <b/>
      <sz val="7"/>
      <color indexed="8"/>
      <name val="Tahoma"/>
      <family val="0"/>
    </font>
    <font>
      <sz val="6"/>
      <color indexed="8"/>
      <name val="Tahoma"/>
      <family val="0"/>
    </font>
    <font>
      <sz val="8"/>
      <color indexed="8"/>
      <name val="Arial"/>
      <family val="0"/>
    </font>
    <font>
      <sz val="6"/>
      <color indexed="8"/>
      <name val="Arial"/>
      <family val="0"/>
    </font>
    <font>
      <sz val="7"/>
      <color indexed="8"/>
      <name val="Arial"/>
      <family val="0"/>
    </font>
    <font>
      <i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7" fillId="33" borderId="0" xfId="0" applyNumberFormat="1" applyFont="1" applyFill="1" applyAlignment="1">
      <alignment horizontal="left" vertical="top" wrapText="1"/>
    </xf>
    <xf numFmtId="0" fontId="10" fillId="33" borderId="0" xfId="0" applyNumberFormat="1" applyFont="1" applyFill="1" applyAlignment="1">
      <alignment horizontal="right" vertical="top" wrapText="1"/>
    </xf>
    <xf numFmtId="4" fontId="4" fillId="33" borderId="0" xfId="0" applyNumberFormat="1" applyFont="1" applyFill="1" applyBorder="1" applyAlignment="1">
      <alignment vertical="top" wrapText="1"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5" fillId="33" borderId="0" xfId="0" applyNumberFormat="1" applyFont="1" applyFill="1" applyBorder="1" applyAlignment="1">
      <alignment horizontal="center" vertical="top" wrapText="1"/>
    </xf>
    <xf numFmtId="4" fontId="5" fillId="33" borderId="0" xfId="0" applyNumberFormat="1" applyFont="1" applyFill="1" applyBorder="1" applyAlignment="1">
      <alignment horizontal="right" vertical="top" wrapText="1"/>
    </xf>
    <xf numFmtId="0" fontId="5" fillId="33" borderId="0" xfId="0" applyNumberFormat="1" applyFont="1" applyFill="1" applyBorder="1" applyAlignment="1">
      <alignment horizontal="right" vertical="top" wrapText="1"/>
    </xf>
    <xf numFmtId="0" fontId="4" fillId="33" borderId="10" xfId="0" applyNumberFormat="1" applyFont="1" applyFill="1" applyBorder="1" applyAlignment="1">
      <alignment horizontal="center" vertical="top" wrapText="1"/>
    </xf>
    <xf numFmtId="0" fontId="4" fillId="33" borderId="11" xfId="0" applyNumberFormat="1" applyFont="1" applyFill="1" applyBorder="1" applyAlignment="1">
      <alignment horizontal="center" vertical="top" wrapText="1"/>
    </xf>
    <xf numFmtId="0" fontId="6" fillId="33" borderId="12" xfId="0" applyNumberFormat="1" applyFont="1" applyFill="1" applyBorder="1" applyAlignment="1">
      <alignment horizontal="center" vertical="top" wrapText="1"/>
    </xf>
    <xf numFmtId="0" fontId="4" fillId="33" borderId="13" xfId="0" applyNumberFormat="1" applyFont="1" applyFill="1" applyBorder="1" applyAlignment="1">
      <alignment horizontal="center" vertical="top" wrapText="1"/>
    </xf>
    <xf numFmtId="0" fontId="4" fillId="33" borderId="10" xfId="0" applyNumberFormat="1" applyFont="1" applyFill="1" applyBorder="1" applyAlignment="1">
      <alignment horizontal="left" vertical="top" wrapText="1"/>
    </xf>
    <xf numFmtId="0" fontId="4" fillId="33" borderId="10" xfId="0" applyNumberFormat="1" applyFont="1" applyFill="1" applyBorder="1" applyAlignment="1">
      <alignment horizontal="left" vertical="top" wrapText="1"/>
    </xf>
    <xf numFmtId="0" fontId="4" fillId="33" borderId="10" xfId="0" applyNumberFormat="1" applyFont="1" applyFill="1" applyBorder="1" applyAlignment="1">
      <alignment horizontal="center" vertical="top" wrapText="1"/>
    </xf>
    <xf numFmtId="4" fontId="4" fillId="33" borderId="10" xfId="0" applyNumberFormat="1" applyFont="1" applyFill="1" applyBorder="1" applyAlignment="1">
      <alignment horizontal="right" vertical="top" wrapText="1"/>
    </xf>
    <xf numFmtId="0" fontId="6" fillId="33" borderId="14" xfId="0" applyNumberFormat="1" applyFont="1" applyFill="1" applyBorder="1" applyAlignment="1">
      <alignment horizontal="center" vertical="top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6" fillId="33" borderId="18" xfId="0" applyNumberFormat="1" applyFont="1" applyFill="1" applyBorder="1" applyAlignment="1">
      <alignment horizontal="center" vertical="top" wrapText="1"/>
    </xf>
    <xf numFmtId="0" fontId="5" fillId="33" borderId="19" xfId="0" applyNumberFormat="1" applyFont="1" applyFill="1" applyBorder="1" applyAlignment="1">
      <alignment horizontal="center" vertical="center" wrapText="1"/>
    </xf>
    <xf numFmtId="0" fontId="4" fillId="33" borderId="20" xfId="0" applyNumberFormat="1" applyFont="1" applyFill="1" applyBorder="1" applyAlignment="1">
      <alignment horizontal="center" vertical="center" wrapText="1"/>
    </xf>
    <xf numFmtId="0" fontId="4" fillId="33" borderId="11" xfId="0" applyNumberFormat="1" applyFont="1" applyFill="1" applyBorder="1" applyAlignment="1">
      <alignment horizontal="left" vertical="top" wrapText="1"/>
    </xf>
    <xf numFmtId="0" fontId="4" fillId="33" borderId="11" xfId="0" applyNumberFormat="1" applyFont="1" applyFill="1" applyBorder="1" applyAlignment="1">
      <alignment horizontal="center" vertical="top" wrapText="1"/>
    </xf>
    <xf numFmtId="4" fontId="4" fillId="33" borderId="11" xfId="0" applyNumberFormat="1" applyFont="1" applyFill="1" applyBorder="1" applyAlignment="1">
      <alignment horizontal="right" vertical="top" wrapText="1"/>
    </xf>
    <xf numFmtId="2" fontId="4" fillId="33" borderId="10" xfId="0" applyNumberFormat="1" applyFont="1" applyFill="1" applyBorder="1" applyAlignment="1">
      <alignment horizontal="right" vertical="top" wrapText="1"/>
    </xf>
    <xf numFmtId="0" fontId="4" fillId="33" borderId="13" xfId="0" applyNumberFormat="1" applyFont="1" applyFill="1" applyBorder="1" applyAlignment="1">
      <alignment horizontal="center" vertical="top" wrapText="1"/>
    </xf>
    <xf numFmtId="0" fontId="5" fillId="33" borderId="21" xfId="0" applyNumberFormat="1" applyFont="1" applyFill="1" applyBorder="1" applyAlignment="1">
      <alignment horizontal="center" vertical="top" wrapText="1"/>
    </xf>
    <xf numFmtId="0" fontId="5" fillId="33" borderId="22" xfId="0" applyNumberFormat="1" applyFont="1" applyFill="1" applyBorder="1" applyAlignment="1">
      <alignment horizontal="center" vertical="top" wrapText="1"/>
    </xf>
    <xf numFmtId="4" fontId="5" fillId="33" borderId="23" xfId="0" applyNumberFormat="1" applyFont="1" applyFill="1" applyBorder="1" applyAlignment="1">
      <alignment horizontal="right" vertical="top" wrapText="1"/>
    </xf>
    <xf numFmtId="4" fontId="5" fillId="33" borderId="24" xfId="0" applyNumberFormat="1" applyFont="1" applyFill="1" applyBorder="1" applyAlignment="1">
      <alignment horizontal="right" vertical="top" wrapText="1"/>
    </xf>
    <xf numFmtId="4" fontId="5" fillId="33" borderId="25" xfId="0" applyNumberFormat="1" applyFont="1" applyFill="1" applyBorder="1" applyAlignment="1">
      <alignment horizontal="right" vertical="top" wrapText="1"/>
    </xf>
    <xf numFmtId="0" fontId="5" fillId="33" borderId="26" xfId="0" applyNumberFormat="1" applyFont="1" applyFill="1" applyBorder="1" applyAlignment="1">
      <alignment horizontal="right" vertical="top" wrapText="1"/>
    </xf>
    <xf numFmtId="0" fontId="5" fillId="33" borderId="21" xfId="0" applyNumberFormat="1" applyFont="1" applyFill="1" applyBorder="1" applyAlignment="1">
      <alignment horizontal="right" vertical="top" wrapText="1"/>
    </xf>
    <xf numFmtId="0" fontId="9" fillId="33" borderId="0" xfId="0" applyNumberFormat="1" applyFont="1" applyFill="1" applyBorder="1" applyAlignment="1">
      <alignment horizontal="center" vertical="top" wrapText="1"/>
    </xf>
    <xf numFmtId="0" fontId="7" fillId="33" borderId="0" xfId="0" applyNumberFormat="1" applyFont="1" applyFill="1" applyBorder="1" applyAlignment="1">
      <alignment horizontal="left" wrapText="1"/>
    </xf>
    <xf numFmtId="0" fontId="7" fillId="33" borderId="0" xfId="0" applyNumberFormat="1" applyFont="1" applyFill="1" applyAlignment="1">
      <alignment horizontal="left" vertical="top" wrapText="1"/>
    </xf>
    <xf numFmtId="0" fontId="8" fillId="33" borderId="0" xfId="0" applyNumberFormat="1" applyFont="1" applyFill="1" applyAlignment="1">
      <alignment horizontal="center" vertical="top" wrapText="1"/>
    </xf>
    <xf numFmtId="0" fontId="9" fillId="33" borderId="27" xfId="0" applyNumberFormat="1" applyFont="1" applyFill="1" applyBorder="1" applyAlignment="1">
      <alignment horizontal="center" vertical="top" wrapText="1"/>
    </xf>
    <xf numFmtId="0" fontId="7" fillId="33" borderId="28" xfId="0" applyNumberFormat="1" applyFont="1" applyFill="1" applyBorder="1" applyAlignment="1">
      <alignment horizontal="center" wrapText="1"/>
    </xf>
    <xf numFmtId="0" fontId="7" fillId="33" borderId="0" xfId="0" applyNumberFormat="1" applyFont="1" applyFill="1" applyAlignment="1">
      <alignment horizontal="left" wrapText="1"/>
    </xf>
    <xf numFmtId="0" fontId="3" fillId="33" borderId="0" xfId="0" applyNumberFormat="1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horizontal="left" vertical="top" wrapText="1"/>
    </xf>
    <xf numFmtId="4" fontId="4" fillId="33" borderId="13" xfId="0" applyNumberFormat="1" applyFont="1" applyFill="1" applyBorder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4"/>
  <sheetViews>
    <sheetView tabSelected="1" zoomScalePageLayoutView="0" workbookViewId="0" topLeftCell="A1">
      <selection activeCell="Z74" sqref="Z73:Z74"/>
    </sheetView>
  </sheetViews>
  <sheetFormatPr defaultColWidth="9.140625" defaultRowHeight="12.75"/>
  <cols>
    <col min="1" max="1" width="5.8515625" style="1" customWidth="1"/>
    <col min="2" max="2" width="8.7109375" style="1" customWidth="1"/>
    <col min="3" max="3" width="4.00390625" style="1" customWidth="1"/>
    <col min="4" max="4" width="1.7109375" style="1" hidden="1" customWidth="1"/>
    <col min="5" max="5" width="1.7109375" style="1" customWidth="1"/>
    <col min="6" max="6" width="2.7109375" style="1" customWidth="1"/>
    <col min="7" max="7" width="7.7109375" style="1" customWidth="1"/>
    <col min="8" max="8" width="11.7109375" style="1" customWidth="1"/>
    <col min="9" max="9" width="13.140625" style="1" customWidth="1"/>
    <col min="10" max="11" width="5.8515625" style="1" customWidth="1"/>
    <col min="12" max="12" width="6.8515625" style="1" customWidth="1"/>
    <col min="13" max="14" width="5.8515625" style="1" customWidth="1"/>
    <col min="15" max="15" width="6.8515625" style="1" customWidth="1"/>
    <col min="16" max="27" width="5.8515625" style="0" customWidth="1"/>
  </cols>
  <sheetData>
    <row r="1" spans="1:15" s="1" customFormat="1" ht="15.75" customHeight="1">
      <c r="A1" s="45" t="s">
        <v>57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5" s="1" customFormat="1" ht="57" customHeight="1" thickBo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s="1" customFormat="1" ht="12.75" customHeight="1">
      <c r="A3" s="19" t="s">
        <v>1</v>
      </c>
      <c r="B3" s="21" t="s">
        <v>2</v>
      </c>
      <c r="C3" s="21"/>
      <c r="D3" s="21"/>
      <c r="E3" s="21"/>
      <c r="F3" s="21"/>
      <c r="G3" s="21"/>
      <c r="H3" s="21"/>
      <c r="I3" s="21"/>
      <c r="J3" s="21" t="s">
        <v>163</v>
      </c>
      <c r="K3" s="21"/>
      <c r="L3" s="21"/>
      <c r="M3" s="21"/>
      <c r="N3" s="21"/>
      <c r="O3" s="24"/>
    </row>
    <row r="4" spans="1:15" s="1" customFormat="1" ht="13.5" customHeight="1">
      <c r="A4" s="20"/>
      <c r="B4" s="22" t="s">
        <v>3</v>
      </c>
      <c r="C4" s="22"/>
      <c r="D4" s="22"/>
      <c r="E4" s="22" t="s">
        <v>4</v>
      </c>
      <c r="F4" s="22"/>
      <c r="G4" s="22"/>
      <c r="H4" s="22"/>
      <c r="I4" s="22"/>
      <c r="J4" s="22" t="s">
        <v>5</v>
      </c>
      <c r="K4" s="22"/>
      <c r="L4" s="22"/>
      <c r="M4" s="22" t="s">
        <v>6</v>
      </c>
      <c r="N4" s="22"/>
      <c r="O4" s="25"/>
    </row>
    <row r="5" spans="1:15" s="1" customFormat="1" ht="15" customHeight="1">
      <c r="A5" s="20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5"/>
    </row>
    <row r="6" spans="1:15" s="1" customFormat="1" ht="10.5" customHeight="1" thickBot="1">
      <c r="A6" s="12" t="s">
        <v>7</v>
      </c>
      <c r="B6" s="18" t="s">
        <v>8</v>
      </c>
      <c r="C6" s="18"/>
      <c r="D6" s="18"/>
      <c r="E6" s="18" t="s">
        <v>9</v>
      </c>
      <c r="F6" s="18"/>
      <c r="G6" s="18"/>
      <c r="H6" s="18"/>
      <c r="I6" s="18"/>
      <c r="J6" s="18">
        <v>4</v>
      </c>
      <c r="K6" s="18"/>
      <c r="L6" s="18"/>
      <c r="M6" s="18">
        <v>5</v>
      </c>
      <c r="N6" s="18"/>
      <c r="O6" s="23"/>
    </row>
    <row r="7" spans="1:15" s="1" customFormat="1" ht="12.75">
      <c r="A7" s="11">
        <v>1</v>
      </c>
      <c r="B7" s="26" t="s">
        <v>10</v>
      </c>
      <c r="C7" s="26"/>
      <c r="D7" s="26"/>
      <c r="E7" s="26" t="s">
        <v>11</v>
      </c>
      <c r="F7" s="26"/>
      <c r="G7" s="26"/>
      <c r="H7" s="26"/>
      <c r="I7" s="26"/>
      <c r="J7" s="27" t="s">
        <v>7</v>
      </c>
      <c r="K7" s="27"/>
      <c r="L7" s="27"/>
      <c r="M7" s="28">
        <f>7475</f>
        <v>7475</v>
      </c>
      <c r="N7" s="28"/>
      <c r="O7" s="28"/>
    </row>
    <row r="8" spans="1:15" s="1" customFormat="1" ht="12.75">
      <c r="A8" s="10">
        <v>2</v>
      </c>
      <c r="B8" s="15" t="s">
        <v>12</v>
      </c>
      <c r="C8" s="15"/>
      <c r="D8" s="15"/>
      <c r="E8" s="15" t="s">
        <v>13</v>
      </c>
      <c r="F8" s="15"/>
      <c r="G8" s="15"/>
      <c r="H8" s="15"/>
      <c r="I8" s="15"/>
      <c r="J8" s="16" t="s">
        <v>7</v>
      </c>
      <c r="K8" s="16"/>
      <c r="L8" s="16"/>
      <c r="M8" s="17">
        <f>7245</f>
        <v>7245</v>
      </c>
      <c r="N8" s="17"/>
      <c r="O8" s="17"/>
    </row>
    <row r="9" spans="1:15" s="1" customFormat="1" ht="12.75">
      <c r="A9" s="10">
        <v>3</v>
      </c>
      <c r="B9" s="15" t="s">
        <v>14</v>
      </c>
      <c r="C9" s="15"/>
      <c r="D9" s="15"/>
      <c r="E9" s="15" t="s">
        <v>15</v>
      </c>
      <c r="F9" s="15"/>
      <c r="G9" s="15"/>
      <c r="H9" s="15"/>
      <c r="I9" s="15"/>
      <c r="J9" s="16" t="s">
        <v>7</v>
      </c>
      <c r="K9" s="16"/>
      <c r="L9" s="16"/>
      <c r="M9" s="17">
        <f>5450.47</f>
        <v>5450.47</v>
      </c>
      <c r="N9" s="17"/>
      <c r="O9" s="17"/>
    </row>
    <row r="10" spans="1:15" s="1" customFormat="1" ht="12.75">
      <c r="A10" s="10">
        <v>4</v>
      </c>
      <c r="B10" s="15" t="s">
        <v>16</v>
      </c>
      <c r="C10" s="15"/>
      <c r="D10" s="15"/>
      <c r="E10" s="15" t="s">
        <v>17</v>
      </c>
      <c r="F10" s="15"/>
      <c r="G10" s="15"/>
      <c r="H10" s="15"/>
      <c r="I10" s="15"/>
      <c r="J10" s="16" t="s">
        <v>7</v>
      </c>
      <c r="K10" s="16"/>
      <c r="L10" s="16"/>
      <c r="M10" s="17">
        <f>8593.7</f>
        <v>8593.7</v>
      </c>
      <c r="N10" s="17"/>
      <c r="O10" s="17"/>
    </row>
    <row r="11" spans="1:15" s="1" customFormat="1" ht="12.75">
      <c r="A11" s="10">
        <v>5</v>
      </c>
      <c r="B11" s="15" t="s">
        <v>18</v>
      </c>
      <c r="C11" s="15"/>
      <c r="D11" s="15"/>
      <c r="E11" s="15" t="s">
        <v>19</v>
      </c>
      <c r="F11" s="15"/>
      <c r="G11" s="15"/>
      <c r="H11" s="15"/>
      <c r="I11" s="15"/>
      <c r="J11" s="16" t="s">
        <v>7</v>
      </c>
      <c r="K11" s="16"/>
      <c r="L11" s="16"/>
      <c r="M11" s="17">
        <f>4640.26</f>
        <v>4640.26</v>
      </c>
      <c r="N11" s="17"/>
      <c r="O11" s="17"/>
    </row>
    <row r="12" spans="1:15" s="1" customFormat="1" ht="12.75">
      <c r="A12" s="10">
        <v>6</v>
      </c>
      <c r="B12" s="15" t="s">
        <v>20</v>
      </c>
      <c r="C12" s="15"/>
      <c r="D12" s="15"/>
      <c r="E12" s="15" t="s">
        <v>21</v>
      </c>
      <c r="F12" s="15"/>
      <c r="G12" s="15"/>
      <c r="H12" s="15"/>
      <c r="I12" s="15"/>
      <c r="J12" s="16" t="s">
        <v>7</v>
      </c>
      <c r="K12" s="16"/>
      <c r="L12" s="16"/>
      <c r="M12" s="17">
        <f>3524.6</f>
        <v>3524.6</v>
      </c>
      <c r="N12" s="17"/>
      <c r="O12" s="17"/>
    </row>
    <row r="13" spans="1:15" s="1" customFormat="1" ht="12.75">
      <c r="A13" s="10">
        <v>7</v>
      </c>
      <c r="B13" s="15" t="s">
        <v>22</v>
      </c>
      <c r="C13" s="15"/>
      <c r="D13" s="15"/>
      <c r="E13" s="15" t="s">
        <v>23</v>
      </c>
      <c r="F13" s="15"/>
      <c r="G13" s="15"/>
      <c r="H13" s="15"/>
      <c r="I13" s="15"/>
      <c r="J13" s="16" t="s">
        <v>7</v>
      </c>
      <c r="K13" s="16"/>
      <c r="L13" s="16"/>
      <c r="M13" s="17">
        <f>4205.7</f>
        <v>4205.7</v>
      </c>
      <c r="N13" s="17"/>
      <c r="O13" s="17"/>
    </row>
    <row r="14" spans="1:15" s="1" customFormat="1" ht="12.75">
      <c r="A14" s="10">
        <v>8</v>
      </c>
      <c r="B14" s="15" t="s">
        <v>24</v>
      </c>
      <c r="C14" s="15"/>
      <c r="D14" s="15"/>
      <c r="E14" s="15" t="s">
        <v>25</v>
      </c>
      <c r="F14" s="15"/>
      <c r="G14" s="15"/>
      <c r="H14" s="15"/>
      <c r="I14" s="15"/>
      <c r="J14" s="16" t="s">
        <v>8</v>
      </c>
      <c r="K14" s="16"/>
      <c r="L14" s="16"/>
      <c r="M14" s="17">
        <f>8826.82</f>
        <v>8826.82</v>
      </c>
      <c r="N14" s="17"/>
      <c r="O14" s="17"/>
    </row>
    <row r="15" spans="1:15" s="1" customFormat="1" ht="12.75">
      <c r="A15" s="10">
        <v>9</v>
      </c>
      <c r="B15" s="15" t="s">
        <v>26</v>
      </c>
      <c r="C15" s="15"/>
      <c r="D15" s="15"/>
      <c r="E15" s="15" t="s">
        <v>27</v>
      </c>
      <c r="F15" s="15"/>
      <c r="G15" s="15"/>
      <c r="H15" s="15"/>
      <c r="I15" s="15"/>
      <c r="J15" s="16">
        <v>1</v>
      </c>
      <c r="K15" s="16"/>
      <c r="L15" s="16"/>
      <c r="M15" s="29">
        <v>1355</v>
      </c>
      <c r="N15" s="29"/>
      <c r="O15" s="29"/>
    </row>
    <row r="16" spans="1:15" s="1" customFormat="1" ht="12.75">
      <c r="A16" s="10">
        <v>10</v>
      </c>
      <c r="B16" s="15" t="s">
        <v>28</v>
      </c>
      <c r="C16" s="15"/>
      <c r="D16" s="15"/>
      <c r="E16" s="15" t="s">
        <v>29</v>
      </c>
      <c r="F16" s="15"/>
      <c r="G16" s="15"/>
      <c r="H16" s="15"/>
      <c r="I16" s="15"/>
      <c r="J16" s="16" t="s">
        <v>8</v>
      </c>
      <c r="K16" s="16"/>
      <c r="L16" s="16"/>
      <c r="M16" s="17">
        <f>16136.34</f>
        <v>16136.34</v>
      </c>
      <c r="N16" s="17"/>
      <c r="O16" s="17"/>
    </row>
    <row r="17" spans="1:15" s="1" customFormat="1" ht="12.75">
      <c r="A17" s="10">
        <v>11</v>
      </c>
      <c r="B17" s="15" t="s">
        <v>30</v>
      </c>
      <c r="C17" s="15"/>
      <c r="D17" s="15"/>
      <c r="E17" s="15" t="s">
        <v>31</v>
      </c>
      <c r="F17" s="15"/>
      <c r="G17" s="15"/>
      <c r="H17" s="15"/>
      <c r="I17" s="15"/>
      <c r="J17" s="16" t="s">
        <v>7</v>
      </c>
      <c r="K17" s="16"/>
      <c r="L17" s="16"/>
      <c r="M17" s="17">
        <f>8066.75</f>
        <v>8066.75</v>
      </c>
      <c r="N17" s="17"/>
      <c r="O17" s="17"/>
    </row>
    <row r="18" spans="1:15" s="1" customFormat="1" ht="12.75">
      <c r="A18" s="10">
        <v>12</v>
      </c>
      <c r="B18" s="15" t="s">
        <v>32</v>
      </c>
      <c r="C18" s="15"/>
      <c r="D18" s="15"/>
      <c r="E18" s="15" t="s">
        <v>31</v>
      </c>
      <c r="F18" s="15"/>
      <c r="G18" s="15"/>
      <c r="H18" s="15"/>
      <c r="I18" s="15"/>
      <c r="J18" s="16" t="s">
        <v>7</v>
      </c>
      <c r="K18" s="16"/>
      <c r="L18" s="16"/>
      <c r="M18" s="17">
        <f>8066.75</f>
        <v>8066.75</v>
      </c>
      <c r="N18" s="17"/>
      <c r="O18" s="17"/>
    </row>
    <row r="19" spans="1:15" s="1" customFormat="1" ht="12.75">
      <c r="A19" s="10">
        <v>13</v>
      </c>
      <c r="B19" s="15" t="s">
        <v>33</v>
      </c>
      <c r="C19" s="15"/>
      <c r="D19" s="15"/>
      <c r="E19" s="15" t="s">
        <v>31</v>
      </c>
      <c r="F19" s="15"/>
      <c r="G19" s="15"/>
      <c r="H19" s="15"/>
      <c r="I19" s="15"/>
      <c r="J19" s="16" t="s">
        <v>7</v>
      </c>
      <c r="K19" s="16"/>
      <c r="L19" s="16"/>
      <c r="M19" s="17">
        <f>9039.75</f>
        <v>9039.75</v>
      </c>
      <c r="N19" s="17"/>
      <c r="O19" s="17"/>
    </row>
    <row r="20" spans="1:15" s="1" customFormat="1" ht="12.75">
      <c r="A20" s="10">
        <v>14</v>
      </c>
      <c r="B20" s="15" t="s">
        <v>34</v>
      </c>
      <c r="C20" s="15"/>
      <c r="D20" s="15"/>
      <c r="E20" s="15" t="s">
        <v>35</v>
      </c>
      <c r="F20" s="15"/>
      <c r="G20" s="15"/>
      <c r="H20" s="15"/>
      <c r="I20" s="15"/>
      <c r="J20" s="16" t="s">
        <v>7</v>
      </c>
      <c r="K20" s="16"/>
      <c r="L20" s="16"/>
      <c r="M20" s="17">
        <f>5155.86</f>
        <v>5155.86</v>
      </c>
      <c r="N20" s="17"/>
      <c r="O20" s="17"/>
    </row>
    <row r="21" spans="1:15" s="1" customFormat="1" ht="12.75">
      <c r="A21" s="10">
        <v>15</v>
      </c>
      <c r="B21" s="15" t="s">
        <v>36</v>
      </c>
      <c r="C21" s="15"/>
      <c r="D21" s="15"/>
      <c r="E21" s="15" t="s">
        <v>37</v>
      </c>
      <c r="F21" s="15"/>
      <c r="G21" s="15"/>
      <c r="H21" s="15"/>
      <c r="I21" s="15"/>
      <c r="J21" s="16" t="s">
        <v>7</v>
      </c>
      <c r="K21" s="16"/>
      <c r="L21" s="16"/>
      <c r="M21" s="17">
        <f>3535.44</f>
        <v>3535.44</v>
      </c>
      <c r="N21" s="17"/>
      <c r="O21" s="17"/>
    </row>
    <row r="22" spans="1:15" s="1" customFormat="1" ht="12.75">
      <c r="A22" s="10">
        <v>16</v>
      </c>
      <c r="B22" s="15" t="s">
        <v>38</v>
      </c>
      <c r="C22" s="15"/>
      <c r="D22" s="15"/>
      <c r="E22" s="15" t="s">
        <v>39</v>
      </c>
      <c r="F22" s="15"/>
      <c r="G22" s="15"/>
      <c r="H22" s="15"/>
      <c r="I22" s="15"/>
      <c r="J22" s="16" t="s">
        <v>7</v>
      </c>
      <c r="K22" s="16"/>
      <c r="L22" s="16"/>
      <c r="M22" s="17">
        <f>5161.74</f>
        <v>5161.74</v>
      </c>
      <c r="N22" s="17"/>
      <c r="O22" s="17"/>
    </row>
    <row r="23" spans="1:15" s="1" customFormat="1" ht="12.75">
      <c r="A23" s="10">
        <v>17</v>
      </c>
      <c r="B23" s="15" t="s">
        <v>40</v>
      </c>
      <c r="C23" s="15"/>
      <c r="D23" s="15"/>
      <c r="E23" s="15" t="s">
        <v>41</v>
      </c>
      <c r="F23" s="15"/>
      <c r="G23" s="15"/>
      <c r="H23" s="15"/>
      <c r="I23" s="15"/>
      <c r="J23" s="16" t="s">
        <v>7</v>
      </c>
      <c r="K23" s="16"/>
      <c r="L23" s="16"/>
      <c r="M23" s="17">
        <f>29356</f>
        <v>29356</v>
      </c>
      <c r="N23" s="17"/>
      <c r="O23" s="17"/>
    </row>
    <row r="24" spans="1:15" s="1" customFormat="1" ht="12.75">
      <c r="A24" s="10">
        <v>18</v>
      </c>
      <c r="B24" s="15" t="s">
        <v>42</v>
      </c>
      <c r="C24" s="15"/>
      <c r="D24" s="15"/>
      <c r="E24" s="15" t="s">
        <v>43</v>
      </c>
      <c r="F24" s="15"/>
      <c r="G24" s="15"/>
      <c r="H24" s="15"/>
      <c r="I24" s="15"/>
      <c r="J24" s="16" t="s">
        <v>7</v>
      </c>
      <c r="K24" s="16"/>
      <c r="L24" s="16"/>
      <c r="M24" s="17">
        <f>27105.03</f>
        <v>27105.03</v>
      </c>
      <c r="N24" s="17"/>
      <c r="O24" s="17"/>
    </row>
    <row r="25" spans="1:15" s="1" customFormat="1" ht="12.75">
      <c r="A25" s="10">
        <v>19</v>
      </c>
      <c r="B25" s="15" t="s">
        <v>44</v>
      </c>
      <c r="C25" s="15"/>
      <c r="D25" s="15"/>
      <c r="E25" s="15" t="s">
        <v>45</v>
      </c>
      <c r="F25" s="15"/>
      <c r="G25" s="15"/>
      <c r="H25" s="15"/>
      <c r="I25" s="15"/>
      <c r="J25" s="16" t="s">
        <v>7</v>
      </c>
      <c r="K25" s="16"/>
      <c r="L25" s="16"/>
      <c r="M25" s="17">
        <f>12430</f>
        <v>12430</v>
      </c>
      <c r="N25" s="17"/>
      <c r="O25" s="17"/>
    </row>
    <row r="26" spans="1:15" s="1" customFormat="1" ht="12.75">
      <c r="A26" s="10">
        <v>20</v>
      </c>
      <c r="B26" s="15" t="s">
        <v>46</v>
      </c>
      <c r="C26" s="15"/>
      <c r="D26" s="15"/>
      <c r="E26" s="15" t="s">
        <v>47</v>
      </c>
      <c r="F26" s="15"/>
      <c r="G26" s="15"/>
      <c r="H26" s="15"/>
      <c r="I26" s="15"/>
      <c r="J26" s="16" t="s">
        <v>7</v>
      </c>
      <c r="K26" s="16"/>
      <c r="L26" s="16"/>
      <c r="M26" s="17">
        <f>9329</f>
        <v>9329</v>
      </c>
      <c r="N26" s="17"/>
      <c r="O26" s="17"/>
    </row>
    <row r="27" spans="1:15" s="1" customFormat="1" ht="12.75">
      <c r="A27" s="10">
        <v>21</v>
      </c>
      <c r="B27" s="15" t="s">
        <v>48</v>
      </c>
      <c r="C27" s="15"/>
      <c r="D27" s="15"/>
      <c r="E27" s="15" t="s">
        <v>49</v>
      </c>
      <c r="F27" s="15"/>
      <c r="G27" s="15"/>
      <c r="H27" s="15"/>
      <c r="I27" s="15"/>
      <c r="J27" s="16" t="s">
        <v>7</v>
      </c>
      <c r="K27" s="16"/>
      <c r="L27" s="16"/>
      <c r="M27" s="17">
        <f>6300</f>
        <v>6300</v>
      </c>
      <c r="N27" s="17"/>
      <c r="O27" s="17"/>
    </row>
    <row r="28" spans="1:15" s="1" customFormat="1" ht="12.75">
      <c r="A28" s="10">
        <v>22</v>
      </c>
      <c r="B28" s="15" t="s">
        <v>50</v>
      </c>
      <c r="C28" s="15"/>
      <c r="D28" s="15"/>
      <c r="E28" s="15" t="s">
        <v>51</v>
      </c>
      <c r="F28" s="15"/>
      <c r="G28" s="15"/>
      <c r="H28" s="15"/>
      <c r="I28" s="15"/>
      <c r="J28" s="16" t="s">
        <v>7</v>
      </c>
      <c r="K28" s="16"/>
      <c r="L28" s="16"/>
      <c r="M28" s="17">
        <f>199511</f>
        <v>199511</v>
      </c>
      <c r="N28" s="17"/>
      <c r="O28" s="17"/>
    </row>
    <row r="29" spans="1:15" s="1" customFormat="1" ht="12.75">
      <c r="A29" s="10">
        <v>23</v>
      </c>
      <c r="B29" s="15" t="s">
        <v>52</v>
      </c>
      <c r="C29" s="15"/>
      <c r="D29" s="15"/>
      <c r="E29" s="15" t="s">
        <v>53</v>
      </c>
      <c r="F29" s="15"/>
      <c r="G29" s="15"/>
      <c r="H29" s="15"/>
      <c r="I29" s="15"/>
      <c r="J29" s="16" t="s">
        <v>7</v>
      </c>
      <c r="K29" s="16"/>
      <c r="L29" s="16"/>
      <c r="M29" s="17">
        <f>15950</f>
        <v>15950</v>
      </c>
      <c r="N29" s="17"/>
      <c r="O29" s="17"/>
    </row>
    <row r="30" spans="1:18" s="1" customFormat="1" ht="12.75">
      <c r="A30" s="10">
        <v>24</v>
      </c>
      <c r="B30" s="15" t="s">
        <v>84</v>
      </c>
      <c r="C30" s="15"/>
      <c r="D30" s="15"/>
      <c r="E30" s="15" t="s">
        <v>83</v>
      </c>
      <c r="F30" s="15"/>
      <c r="G30" s="15"/>
      <c r="H30" s="15"/>
      <c r="I30" s="15"/>
      <c r="J30" s="16">
        <v>10</v>
      </c>
      <c r="K30" s="16"/>
      <c r="L30" s="16"/>
      <c r="M30" s="17">
        <f>7355</f>
        <v>7355</v>
      </c>
      <c r="N30" s="17"/>
      <c r="O30" s="17"/>
      <c r="P30" s="4"/>
      <c r="Q30" s="4"/>
      <c r="R30" s="5"/>
    </row>
    <row r="31" spans="1:18" s="1" customFormat="1" ht="12.75">
      <c r="A31" s="10">
        <v>25</v>
      </c>
      <c r="B31" s="15" t="s">
        <v>82</v>
      </c>
      <c r="C31" s="15"/>
      <c r="D31" s="15"/>
      <c r="E31" s="15" t="s">
        <v>81</v>
      </c>
      <c r="F31" s="15"/>
      <c r="G31" s="15"/>
      <c r="H31" s="15"/>
      <c r="I31" s="15"/>
      <c r="J31" s="27">
        <v>5</v>
      </c>
      <c r="K31" s="27"/>
      <c r="L31" s="27"/>
      <c r="M31" s="28">
        <f>5202.5</f>
        <v>5202.5</v>
      </c>
      <c r="N31" s="28"/>
      <c r="O31" s="28"/>
      <c r="P31" s="4"/>
      <c r="Q31" s="4"/>
      <c r="R31" s="5"/>
    </row>
    <row r="32" spans="1:18" s="1" customFormat="1" ht="12.75">
      <c r="A32" s="10">
        <v>26</v>
      </c>
      <c r="B32" s="15" t="s">
        <v>80</v>
      </c>
      <c r="C32" s="15"/>
      <c r="D32" s="15"/>
      <c r="E32" s="15" t="s">
        <v>79</v>
      </c>
      <c r="F32" s="15"/>
      <c r="G32" s="15"/>
      <c r="H32" s="15"/>
      <c r="I32" s="15"/>
      <c r="J32" s="16">
        <v>1</v>
      </c>
      <c r="K32" s="16"/>
      <c r="L32" s="16"/>
      <c r="M32" s="17">
        <f>2980</f>
        <v>2980</v>
      </c>
      <c r="N32" s="17"/>
      <c r="O32" s="17"/>
      <c r="P32" s="4"/>
      <c r="Q32" s="4"/>
      <c r="R32" s="5"/>
    </row>
    <row r="33" spans="1:18" s="1" customFormat="1" ht="12.75">
      <c r="A33" s="10">
        <v>27</v>
      </c>
      <c r="B33" s="15" t="s">
        <v>78</v>
      </c>
      <c r="C33" s="15"/>
      <c r="D33" s="15"/>
      <c r="E33" s="15" t="s">
        <v>77</v>
      </c>
      <c r="F33" s="15"/>
      <c r="G33" s="15"/>
      <c r="H33" s="15"/>
      <c r="I33" s="15"/>
      <c r="J33" s="16" t="s">
        <v>7</v>
      </c>
      <c r="K33" s="16"/>
      <c r="L33" s="16"/>
      <c r="M33" s="17">
        <f>6000</f>
        <v>6000</v>
      </c>
      <c r="N33" s="17"/>
      <c r="O33" s="17"/>
      <c r="P33" s="4"/>
      <c r="Q33" s="5"/>
      <c r="R33" s="5"/>
    </row>
    <row r="34" spans="1:18" s="1" customFormat="1" ht="12.75">
      <c r="A34" s="10">
        <v>28</v>
      </c>
      <c r="B34" s="15" t="s">
        <v>76</v>
      </c>
      <c r="C34" s="15"/>
      <c r="D34" s="15"/>
      <c r="E34" s="15" t="s">
        <v>75</v>
      </c>
      <c r="F34" s="15"/>
      <c r="G34" s="15"/>
      <c r="H34" s="15"/>
      <c r="I34" s="15"/>
      <c r="J34" s="16">
        <v>1</v>
      </c>
      <c r="K34" s="16"/>
      <c r="L34" s="16"/>
      <c r="M34" s="17">
        <f>6257</f>
        <v>6257</v>
      </c>
      <c r="N34" s="17"/>
      <c r="O34" s="17"/>
      <c r="P34" s="4"/>
      <c r="Q34" s="4"/>
      <c r="R34" s="5"/>
    </row>
    <row r="35" spans="1:18" s="1" customFormat="1" ht="12.75">
      <c r="A35" s="10">
        <v>29</v>
      </c>
      <c r="B35" s="15" t="s">
        <v>74</v>
      </c>
      <c r="C35" s="15"/>
      <c r="D35" s="15"/>
      <c r="E35" s="15" t="s">
        <v>73</v>
      </c>
      <c r="F35" s="15"/>
      <c r="G35" s="15"/>
      <c r="H35" s="15"/>
      <c r="I35" s="15"/>
      <c r="J35" s="16">
        <v>1</v>
      </c>
      <c r="K35" s="16"/>
      <c r="L35" s="16"/>
      <c r="M35" s="17">
        <f>5500</f>
        <v>5500</v>
      </c>
      <c r="N35" s="17"/>
      <c r="O35" s="17"/>
      <c r="P35" s="4"/>
      <c r="Q35" s="4"/>
      <c r="R35" s="5"/>
    </row>
    <row r="36" spans="1:18" ht="12.75">
      <c r="A36" s="10">
        <v>30</v>
      </c>
      <c r="B36" s="15" t="s">
        <v>72</v>
      </c>
      <c r="C36" s="15"/>
      <c r="D36" s="15"/>
      <c r="E36" s="15" t="s">
        <v>71</v>
      </c>
      <c r="F36" s="15"/>
      <c r="G36" s="15"/>
      <c r="H36" s="15"/>
      <c r="I36" s="15"/>
      <c r="J36" s="16">
        <v>6</v>
      </c>
      <c r="K36" s="16"/>
      <c r="L36" s="16"/>
      <c r="M36" s="17">
        <f>6000</f>
        <v>6000</v>
      </c>
      <c r="N36" s="17"/>
      <c r="O36" s="17"/>
      <c r="P36" s="4"/>
      <c r="Q36" s="4"/>
      <c r="R36" s="6"/>
    </row>
    <row r="37" spans="1:18" ht="12.75">
      <c r="A37" s="10">
        <v>31</v>
      </c>
      <c r="B37" s="15" t="s">
        <v>70</v>
      </c>
      <c r="C37" s="15"/>
      <c r="D37" s="15"/>
      <c r="E37" s="15" t="s">
        <v>69</v>
      </c>
      <c r="F37" s="15"/>
      <c r="G37" s="15"/>
      <c r="H37" s="15"/>
      <c r="I37" s="15"/>
      <c r="J37" s="16">
        <v>1</v>
      </c>
      <c r="K37" s="16"/>
      <c r="L37" s="16"/>
      <c r="M37" s="17">
        <f>562.5</f>
        <v>562.5</v>
      </c>
      <c r="N37" s="17"/>
      <c r="O37" s="17"/>
      <c r="P37" s="4"/>
      <c r="Q37" s="4"/>
      <c r="R37" s="6"/>
    </row>
    <row r="38" spans="1:18" ht="12.75">
      <c r="A38" s="10">
        <v>32</v>
      </c>
      <c r="B38" s="15" t="s">
        <v>68</v>
      </c>
      <c r="C38" s="15"/>
      <c r="D38" s="15"/>
      <c r="E38" s="15" t="s">
        <v>67</v>
      </c>
      <c r="F38" s="15"/>
      <c r="G38" s="15"/>
      <c r="H38" s="15"/>
      <c r="I38" s="15"/>
      <c r="J38" s="16" t="s">
        <v>7</v>
      </c>
      <c r="K38" s="16"/>
      <c r="L38" s="16"/>
      <c r="M38" s="17">
        <f>10800</f>
        <v>10800</v>
      </c>
      <c r="N38" s="17"/>
      <c r="O38" s="17"/>
      <c r="P38" s="4"/>
      <c r="Q38" s="6"/>
      <c r="R38" s="6"/>
    </row>
    <row r="39" spans="1:18" ht="12.75">
      <c r="A39" s="10">
        <v>33</v>
      </c>
      <c r="B39" s="15" t="s">
        <v>66</v>
      </c>
      <c r="C39" s="15"/>
      <c r="D39" s="15"/>
      <c r="E39" s="15" t="s">
        <v>65</v>
      </c>
      <c r="F39" s="15"/>
      <c r="G39" s="15"/>
      <c r="H39" s="15"/>
      <c r="I39" s="15"/>
      <c r="J39" s="16" t="s">
        <v>7</v>
      </c>
      <c r="K39" s="16"/>
      <c r="L39" s="16"/>
      <c r="M39" s="17">
        <f>5600</f>
        <v>5600</v>
      </c>
      <c r="N39" s="17"/>
      <c r="O39" s="17"/>
      <c r="P39" s="4"/>
      <c r="Q39" s="6"/>
      <c r="R39" s="6"/>
    </row>
    <row r="40" spans="1:18" ht="12.75">
      <c r="A40" s="10">
        <v>34</v>
      </c>
      <c r="B40" s="15" t="s">
        <v>64</v>
      </c>
      <c r="C40" s="15"/>
      <c r="D40" s="15"/>
      <c r="E40" s="15" t="s">
        <v>63</v>
      </c>
      <c r="F40" s="15"/>
      <c r="G40" s="15"/>
      <c r="H40" s="15"/>
      <c r="I40" s="15"/>
      <c r="J40" s="16">
        <v>1</v>
      </c>
      <c r="K40" s="16"/>
      <c r="L40" s="16"/>
      <c r="M40" s="17">
        <f>5570</f>
        <v>5570</v>
      </c>
      <c r="N40" s="17"/>
      <c r="O40" s="17"/>
      <c r="P40" s="4"/>
      <c r="Q40" s="4"/>
      <c r="R40" s="6"/>
    </row>
    <row r="41" spans="1:18" ht="12.75">
      <c r="A41" s="10">
        <v>35</v>
      </c>
      <c r="B41" s="15" t="s">
        <v>62</v>
      </c>
      <c r="C41" s="15"/>
      <c r="D41" s="15"/>
      <c r="E41" s="15" t="s">
        <v>61</v>
      </c>
      <c r="F41" s="15"/>
      <c r="G41" s="15"/>
      <c r="H41" s="15"/>
      <c r="I41" s="15"/>
      <c r="J41" s="16">
        <v>1</v>
      </c>
      <c r="K41" s="16"/>
      <c r="L41" s="16"/>
      <c r="M41" s="17">
        <f>8100</f>
        <v>8100</v>
      </c>
      <c r="N41" s="17"/>
      <c r="O41" s="17"/>
      <c r="P41" s="4"/>
      <c r="Q41" s="4"/>
      <c r="R41" s="6"/>
    </row>
    <row r="42" spans="1:18" ht="12.75">
      <c r="A42" s="10">
        <v>36</v>
      </c>
      <c r="B42" s="15" t="s">
        <v>60</v>
      </c>
      <c r="C42" s="15"/>
      <c r="D42" s="15"/>
      <c r="E42" s="15" t="s">
        <v>59</v>
      </c>
      <c r="F42" s="15"/>
      <c r="G42" s="15"/>
      <c r="H42" s="15"/>
      <c r="I42" s="15"/>
      <c r="J42" s="30">
        <v>1</v>
      </c>
      <c r="K42" s="30"/>
      <c r="L42" s="30"/>
      <c r="M42" s="17">
        <f>8100</f>
        <v>8100</v>
      </c>
      <c r="N42" s="17"/>
      <c r="O42" s="17"/>
      <c r="P42" s="4"/>
      <c r="Q42" s="4"/>
      <c r="R42" s="6"/>
    </row>
    <row r="43" spans="1:18" ht="12.75">
      <c r="A43" s="10">
        <v>37</v>
      </c>
      <c r="B43" s="15" t="s">
        <v>88</v>
      </c>
      <c r="C43" s="15"/>
      <c r="D43" s="15"/>
      <c r="E43" s="15" t="s">
        <v>89</v>
      </c>
      <c r="F43" s="15"/>
      <c r="G43" s="15"/>
      <c r="H43" s="15"/>
      <c r="I43" s="15"/>
      <c r="J43" s="16" t="s">
        <v>7</v>
      </c>
      <c r="K43" s="16"/>
      <c r="L43" s="16"/>
      <c r="M43" s="17">
        <f>1470</f>
        <v>1470</v>
      </c>
      <c r="N43" s="17"/>
      <c r="O43" s="17"/>
      <c r="P43" s="4"/>
      <c r="Q43" s="6"/>
      <c r="R43" s="6"/>
    </row>
    <row r="44" spans="1:18" ht="12.75">
      <c r="A44" s="10">
        <v>38</v>
      </c>
      <c r="B44" s="15" t="s">
        <v>90</v>
      </c>
      <c r="C44" s="15"/>
      <c r="D44" s="15"/>
      <c r="E44" s="15" t="s">
        <v>91</v>
      </c>
      <c r="F44" s="15"/>
      <c r="G44" s="15"/>
      <c r="H44" s="15"/>
      <c r="I44" s="15"/>
      <c r="J44" s="16" t="s">
        <v>7</v>
      </c>
      <c r="K44" s="16"/>
      <c r="L44" s="16"/>
      <c r="M44" s="17">
        <f>2985</f>
        <v>2985</v>
      </c>
      <c r="N44" s="17"/>
      <c r="O44" s="17"/>
      <c r="P44" s="4"/>
      <c r="Q44" s="6"/>
      <c r="R44" s="6"/>
    </row>
    <row r="45" spans="1:18" ht="12.75" customHeight="1">
      <c r="A45" s="10">
        <v>39</v>
      </c>
      <c r="B45" s="15" t="s">
        <v>92</v>
      </c>
      <c r="C45" s="15"/>
      <c r="D45" s="15"/>
      <c r="E45" s="15" t="s">
        <v>93</v>
      </c>
      <c r="F45" s="15"/>
      <c r="G45" s="15"/>
      <c r="H45" s="15"/>
      <c r="I45" s="15"/>
      <c r="J45" s="16" t="s">
        <v>7</v>
      </c>
      <c r="K45" s="16"/>
      <c r="L45" s="16"/>
      <c r="M45" s="17">
        <f>2437.5</f>
        <v>2437.5</v>
      </c>
      <c r="N45" s="17"/>
      <c r="O45" s="17"/>
      <c r="P45" s="4"/>
      <c r="Q45" s="6"/>
      <c r="R45" s="6"/>
    </row>
    <row r="46" spans="1:18" ht="12.75">
      <c r="A46" s="10">
        <v>40</v>
      </c>
      <c r="B46" s="15" t="s">
        <v>101</v>
      </c>
      <c r="C46" s="15"/>
      <c r="D46" s="15"/>
      <c r="E46" s="15" t="s">
        <v>100</v>
      </c>
      <c r="F46" s="15"/>
      <c r="G46" s="15"/>
      <c r="H46" s="15"/>
      <c r="I46" s="15"/>
      <c r="J46" s="16" t="s">
        <v>8</v>
      </c>
      <c r="K46" s="16"/>
      <c r="L46" s="16"/>
      <c r="M46" s="17">
        <f>1620.4</f>
        <v>1620.4</v>
      </c>
      <c r="N46" s="17"/>
      <c r="O46" s="17"/>
      <c r="P46" s="4"/>
      <c r="Q46" s="6"/>
      <c r="R46" s="6"/>
    </row>
    <row r="47" spans="1:18" ht="12.75">
      <c r="A47" s="10">
        <v>41</v>
      </c>
      <c r="B47" s="15" t="s">
        <v>99</v>
      </c>
      <c r="C47" s="15"/>
      <c r="D47" s="15"/>
      <c r="E47" s="15" t="s">
        <v>98</v>
      </c>
      <c r="F47" s="15"/>
      <c r="G47" s="15"/>
      <c r="H47" s="15"/>
      <c r="I47" s="15"/>
      <c r="J47" s="16" t="s">
        <v>8</v>
      </c>
      <c r="K47" s="16"/>
      <c r="L47" s="16"/>
      <c r="M47" s="17">
        <f>2946.2</f>
        <v>2946.2</v>
      </c>
      <c r="N47" s="17"/>
      <c r="O47" s="17"/>
      <c r="P47" s="4"/>
      <c r="Q47" s="6"/>
      <c r="R47" s="6"/>
    </row>
    <row r="48" spans="1:18" ht="12.75">
      <c r="A48" s="10">
        <v>42</v>
      </c>
      <c r="B48" s="15" t="s">
        <v>97</v>
      </c>
      <c r="C48" s="15"/>
      <c r="D48" s="15"/>
      <c r="E48" s="15" t="s">
        <v>96</v>
      </c>
      <c r="F48" s="15"/>
      <c r="G48" s="15"/>
      <c r="H48" s="15"/>
      <c r="I48" s="15"/>
      <c r="J48" s="16" t="s">
        <v>7</v>
      </c>
      <c r="K48" s="16"/>
      <c r="L48" s="16"/>
      <c r="M48" s="17">
        <f>147.31</f>
        <v>147.31</v>
      </c>
      <c r="N48" s="17"/>
      <c r="O48" s="17"/>
      <c r="P48" s="4"/>
      <c r="Q48" s="6"/>
      <c r="R48" s="6"/>
    </row>
    <row r="49" spans="1:18" ht="12.75">
      <c r="A49" s="10">
        <v>43</v>
      </c>
      <c r="B49" s="15" t="s">
        <v>95</v>
      </c>
      <c r="C49" s="15"/>
      <c r="D49" s="15"/>
      <c r="E49" s="15" t="s">
        <v>94</v>
      </c>
      <c r="F49" s="15"/>
      <c r="G49" s="15"/>
      <c r="H49" s="15"/>
      <c r="I49" s="15"/>
      <c r="J49" s="16" t="s">
        <v>7</v>
      </c>
      <c r="K49" s="16"/>
      <c r="L49" s="16"/>
      <c r="M49" s="17">
        <f>147.31</f>
        <v>147.31</v>
      </c>
      <c r="N49" s="17"/>
      <c r="O49" s="17"/>
      <c r="P49" s="4"/>
      <c r="Q49" s="6"/>
      <c r="R49" s="6"/>
    </row>
    <row r="50" spans="1:18" ht="12.75">
      <c r="A50" s="10">
        <v>44</v>
      </c>
      <c r="B50" s="15" t="s">
        <v>113</v>
      </c>
      <c r="C50" s="15"/>
      <c r="D50" s="15"/>
      <c r="E50" s="15" t="s">
        <v>112</v>
      </c>
      <c r="F50" s="15"/>
      <c r="G50" s="15"/>
      <c r="H50" s="15"/>
      <c r="I50" s="15"/>
      <c r="J50" s="16" t="s">
        <v>7</v>
      </c>
      <c r="K50" s="16"/>
      <c r="L50" s="16"/>
      <c r="M50" s="17">
        <f>1380</f>
        <v>1380</v>
      </c>
      <c r="N50" s="17"/>
      <c r="O50" s="17"/>
      <c r="P50" s="4"/>
      <c r="Q50" s="6"/>
      <c r="R50" s="6"/>
    </row>
    <row r="51" spans="1:18" ht="12.75">
      <c r="A51" s="10">
        <v>45</v>
      </c>
      <c r="B51" s="15" t="s">
        <v>111</v>
      </c>
      <c r="C51" s="15"/>
      <c r="D51" s="15"/>
      <c r="E51" s="15" t="s">
        <v>110</v>
      </c>
      <c r="F51" s="15"/>
      <c r="G51" s="15"/>
      <c r="H51" s="15"/>
      <c r="I51" s="15"/>
      <c r="J51" s="16" t="s">
        <v>7</v>
      </c>
      <c r="K51" s="16"/>
      <c r="L51" s="16"/>
      <c r="M51" s="17">
        <f>1263</f>
        <v>1263</v>
      </c>
      <c r="N51" s="17"/>
      <c r="O51" s="17"/>
      <c r="P51" s="4"/>
      <c r="Q51" s="6"/>
      <c r="R51" s="6"/>
    </row>
    <row r="52" spans="1:18" ht="12.75">
      <c r="A52" s="10">
        <v>46</v>
      </c>
      <c r="B52" s="15" t="s">
        <v>109</v>
      </c>
      <c r="C52" s="15"/>
      <c r="D52" s="15"/>
      <c r="E52" s="15" t="s">
        <v>108</v>
      </c>
      <c r="F52" s="15"/>
      <c r="G52" s="15"/>
      <c r="H52" s="15"/>
      <c r="I52" s="15"/>
      <c r="J52" s="16" t="s">
        <v>7</v>
      </c>
      <c r="K52" s="16"/>
      <c r="L52" s="16"/>
      <c r="M52" s="17">
        <f>1738.8</f>
        <v>1738.8</v>
      </c>
      <c r="N52" s="17"/>
      <c r="O52" s="17"/>
      <c r="P52" s="4"/>
      <c r="Q52" s="6"/>
      <c r="R52" s="6"/>
    </row>
    <row r="53" spans="1:18" ht="12.75">
      <c r="A53" s="10">
        <v>47</v>
      </c>
      <c r="B53" s="15" t="s">
        <v>106</v>
      </c>
      <c r="C53" s="15"/>
      <c r="D53" s="15"/>
      <c r="E53" s="15" t="s">
        <v>105</v>
      </c>
      <c r="F53" s="15"/>
      <c r="G53" s="15"/>
      <c r="H53" s="15"/>
      <c r="I53" s="15"/>
      <c r="J53" s="16" t="s">
        <v>7</v>
      </c>
      <c r="K53" s="16"/>
      <c r="L53" s="16"/>
      <c r="M53" s="17">
        <f>1495</f>
        <v>1495</v>
      </c>
      <c r="N53" s="17"/>
      <c r="O53" s="17"/>
      <c r="P53" s="4"/>
      <c r="Q53" s="6"/>
      <c r="R53" s="6"/>
    </row>
    <row r="54" spans="1:18" ht="12.75">
      <c r="A54" s="10">
        <v>48</v>
      </c>
      <c r="B54" s="15" t="s">
        <v>104</v>
      </c>
      <c r="C54" s="15"/>
      <c r="D54" s="15"/>
      <c r="E54" s="15" t="s">
        <v>103</v>
      </c>
      <c r="F54" s="15"/>
      <c r="G54" s="15"/>
      <c r="H54" s="15"/>
      <c r="I54" s="15"/>
      <c r="J54" s="16" t="s">
        <v>7</v>
      </c>
      <c r="K54" s="16"/>
      <c r="L54" s="16"/>
      <c r="M54" s="17">
        <f>491.3</f>
        <v>491.3</v>
      </c>
      <c r="N54" s="17"/>
      <c r="O54" s="17"/>
      <c r="P54" s="4"/>
      <c r="Q54" s="6"/>
      <c r="R54" s="6"/>
    </row>
    <row r="55" spans="1:18" ht="12.75">
      <c r="A55" s="10">
        <v>49</v>
      </c>
      <c r="B55" s="15" t="s">
        <v>114</v>
      </c>
      <c r="C55" s="15"/>
      <c r="D55" s="15"/>
      <c r="E55" s="15" t="s">
        <v>115</v>
      </c>
      <c r="F55" s="15"/>
      <c r="G55" s="15"/>
      <c r="H55" s="15"/>
      <c r="I55" s="15"/>
      <c r="J55" s="16" t="s">
        <v>116</v>
      </c>
      <c r="K55" s="16"/>
      <c r="L55" s="16"/>
      <c r="M55" s="17">
        <f>736.55</f>
        <v>736.55</v>
      </c>
      <c r="N55" s="17"/>
      <c r="O55" s="17"/>
      <c r="P55" s="4"/>
      <c r="Q55" s="6"/>
      <c r="R55" s="6"/>
    </row>
    <row r="56" spans="1:18" ht="12.75">
      <c r="A56" s="10">
        <v>50</v>
      </c>
      <c r="B56" s="15" t="s">
        <v>118</v>
      </c>
      <c r="C56" s="15"/>
      <c r="D56" s="15"/>
      <c r="E56" s="15" t="s">
        <v>119</v>
      </c>
      <c r="F56" s="15"/>
      <c r="G56" s="15"/>
      <c r="H56" s="15"/>
      <c r="I56" s="15"/>
      <c r="J56" s="16" t="s">
        <v>116</v>
      </c>
      <c r="K56" s="16"/>
      <c r="L56" s="16"/>
      <c r="M56" s="17">
        <f>1104.8</f>
        <v>1104.8</v>
      </c>
      <c r="N56" s="17"/>
      <c r="O56" s="17"/>
      <c r="P56" s="4"/>
      <c r="Q56" s="6"/>
      <c r="R56" s="6"/>
    </row>
    <row r="57" spans="1:18" ht="12.75">
      <c r="A57" s="10">
        <v>51</v>
      </c>
      <c r="B57" s="15" t="s">
        <v>120</v>
      </c>
      <c r="C57" s="15"/>
      <c r="D57" s="15"/>
      <c r="E57" s="15" t="s">
        <v>121</v>
      </c>
      <c r="F57" s="15"/>
      <c r="G57" s="15"/>
      <c r="H57" s="15"/>
      <c r="I57" s="15"/>
      <c r="J57" s="16" t="s">
        <v>7</v>
      </c>
      <c r="K57" s="16"/>
      <c r="L57" s="16"/>
      <c r="M57" s="17">
        <f>1007.5</f>
        <v>1007.5</v>
      </c>
      <c r="N57" s="17"/>
      <c r="O57" s="17"/>
      <c r="P57" s="4"/>
      <c r="Q57" s="6"/>
      <c r="R57" s="6"/>
    </row>
    <row r="58" spans="1:18" ht="12.75">
      <c r="A58" s="10">
        <v>52</v>
      </c>
      <c r="B58" s="15" t="s">
        <v>122</v>
      </c>
      <c r="C58" s="15"/>
      <c r="D58" s="15"/>
      <c r="E58" s="15" t="s">
        <v>123</v>
      </c>
      <c r="F58" s="15"/>
      <c r="G58" s="15"/>
      <c r="H58" s="15"/>
      <c r="I58" s="15"/>
      <c r="J58" s="16" t="s">
        <v>116</v>
      </c>
      <c r="K58" s="16"/>
      <c r="L58" s="16"/>
      <c r="M58" s="17">
        <f>195</f>
        <v>195</v>
      </c>
      <c r="N58" s="17"/>
      <c r="O58" s="17"/>
      <c r="P58" s="4"/>
      <c r="Q58" s="6"/>
      <c r="R58" s="6"/>
    </row>
    <row r="59" spans="1:18" ht="12.75">
      <c r="A59" s="10">
        <v>53</v>
      </c>
      <c r="B59" s="15" t="s">
        <v>124</v>
      </c>
      <c r="C59" s="15"/>
      <c r="D59" s="15"/>
      <c r="E59" s="15" t="s">
        <v>125</v>
      </c>
      <c r="F59" s="15"/>
      <c r="G59" s="15"/>
      <c r="H59" s="15"/>
      <c r="I59" s="15"/>
      <c r="J59" s="16" t="s">
        <v>107</v>
      </c>
      <c r="K59" s="16"/>
      <c r="L59" s="16"/>
      <c r="M59" s="17">
        <f>585</f>
        <v>585</v>
      </c>
      <c r="N59" s="17"/>
      <c r="O59" s="17"/>
      <c r="P59" s="4"/>
      <c r="Q59" s="6"/>
      <c r="R59" s="6"/>
    </row>
    <row r="60" spans="1:18" ht="12.75">
      <c r="A60" s="10">
        <v>54</v>
      </c>
      <c r="B60" s="15" t="s">
        <v>126</v>
      </c>
      <c r="C60" s="15"/>
      <c r="D60" s="15"/>
      <c r="E60" s="15" t="s">
        <v>127</v>
      </c>
      <c r="F60" s="15"/>
      <c r="G60" s="15"/>
      <c r="H60" s="15"/>
      <c r="I60" s="15"/>
      <c r="J60" s="16" t="s">
        <v>117</v>
      </c>
      <c r="K60" s="16"/>
      <c r="L60" s="16"/>
      <c r="M60" s="17">
        <f>540</f>
        <v>540</v>
      </c>
      <c r="N60" s="17"/>
      <c r="O60" s="17"/>
      <c r="P60" s="4"/>
      <c r="Q60" s="6"/>
      <c r="R60" s="6"/>
    </row>
    <row r="61" spans="1:18" ht="12.75">
      <c r="A61" s="10">
        <v>55</v>
      </c>
      <c r="B61" s="15" t="s">
        <v>129</v>
      </c>
      <c r="C61" s="15"/>
      <c r="D61" s="15"/>
      <c r="E61" s="15" t="s">
        <v>130</v>
      </c>
      <c r="F61" s="15"/>
      <c r="G61" s="15"/>
      <c r="H61" s="15"/>
      <c r="I61" s="15"/>
      <c r="J61" s="16" t="s">
        <v>7</v>
      </c>
      <c r="K61" s="16"/>
      <c r="L61" s="16"/>
      <c r="M61" s="17">
        <f>208</f>
        <v>208</v>
      </c>
      <c r="N61" s="17"/>
      <c r="O61" s="17"/>
      <c r="P61" s="4"/>
      <c r="Q61" s="6"/>
      <c r="R61" s="6"/>
    </row>
    <row r="62" spans="1:18" ht="12.75">
      <c r="A62" s="10">
        <v>56</v>
      </c>
      <c r="B62" s="15" t="s">
        <v>131</v>
      </c>
      <c r="C62" s="15"/>
      <c r="D62" s="15"/>
      <c r="E62" s="15" t="s">
        <v>132</v>
      </c>
      <c r="F62" s="15"/>
      <c r="G62" s="15"/>
      <c r="H62" s="15"/>
      <c r="I62" s="15"/>
      <c r="J62" s="16" t="s">
        <v>7</v>
      </c>
      <c r="K62" s="16"/>
      <c r="L62" s="16"/>
      <c r="M62" s="17">
        <f>373</f>
        <v>373</v>
      </c>
      <c r="N62" s="17"/>
      <c r="O62" s="17"/>
      <c r="P62" s="4"/>
      <c r="Q62" s="6"/>
      <c r="R62" s="6"/>
    </row>
    <row r="63" spans="1:18" ht="12.75">
      <c r="A63" s="10">
        <v>57</v>
      </c>
      <c r="B63" s="15" t="s">
        <v>133</v>
      </c>
      <c r="C63" s="15"/>
      <c r="D63" s="15"/>
      <c r="E63" s="15" t="s">
        <v>134</v>
      </c>
      <c r="F63" s="15"/>
      <c r="G63" s="15"/>
      <c r="H63" s="15"/>
      <c r="I63" s="15"/>
      <c r="J63" s="16" t="s">
        <v>7</v>
      </c>
      <c r="K63" s="16"/>
      <c r="L63" s="16"/>
      <c r="M63" s="17">
        <f>530</f>
        <v>530</v>
      </c>
      <c r="N63" s="17"/>
      <c r="O63" s="17"/>
      <c r="P63" s="4"/>
      <c r="Q63" s="6"/>
      <c r="R63" s="6"/>
    </row>
    <row r="64" spans="1:18" ht="12.75">
      <c r="A64" s="10">
        <v>58</v>
      </c>
      <c r="B64" s="15" t="s">
        <v>135</v>
      </c>
      <c r="C64" s="15"/>
      <c r="D64" s="15"/>
      <c r="E64" s="15" t="s">
        <v>136</v>
      </c>
      <c r="F64" s="15"/>
      <c r="G64" s="15"/>
      <c r="H64" s="15"/>
      <c r="I64" s="15"/>
      <c r="J64" s="16" t="s">
        <v>102</v>
      </c>
      <c r="K64" s="16"/>
      <c r="L64" s="16"/>
      <c r="M64" s="17">
        <f>1932</f>
        <v>1932</v>
      </c>
      <c r="N64" s="17"/>
      <c r="O64" s="17"/>
      <c r="P64" s="4"/>
      <c r="Q64" s="6"/>
      <c r="R64" s="6"/>
    </row>
    <row r="65" spans="1:18" ht="12.75">
      <c r="A65" s="10">
        <v>59</v>
      </c>
      <c r="B65" s="15" t="s">
        <v>137</v>
      </c>
      <c r="C65" s="15"/>
      <c r="D65" s="15"/>
      <c r="E65" s="15" t="s">
        <v>138</v>
      </c>
      <c r="F65" s="15"/>
      <c r="G65" s="15"/>
      <c r="H65" s="15"/>
      <c r="I65" s="15"/>
      <c r="J65" s="16" t="s">
        <v>9</v>
      </c>
      <c r="K65" s="16"/>
      <c r="L65" s="16"/>
      <c r="M65" s="17">
        <f>387</f>
        <v>387</v>
      </c>
      <c r="N65" s="17"/>
      <c r="O65" s="17"/>
      <c r="P65" s="4"/>
      <c r="Q65" s="6"/>
      <c r="R65" s="6"/>
    </row>
    <row r="66" spans="1:18" ht="12.75">
      <c r="A66" s="10">
        <v>60</v>
      </c>
      <c r="B66" s="15" t="s">
        <v>139</v>
      </c>
      <c r="C66" s="15"/>
      <c r="D66" s="15"/>
      <c r="E66" s="15" t="s">
        <v>140</v>
      </c>
      <c r="F66" s="15"/>
      <c r="G66" s="15"/>
      <c r="H66" s="15"/>
      <c r="I66" s="15"/>
      <c r="J66" s="16" t="s">
        <v>9</v>
      </c>
      <c r="K66" s="16"/>
      <c r="L66" s="16"/>
      <c r="M66" s="17">
        <f>750.6</f>
        <v>750.6</v>
      </c>
      <c r="N66" s="17"/>
      <c r="O66" s="17"/>
      <c r="P66" s="4"/>
      <c r="Q66" s="6"/>
      <c r="R66" s="6"/>
    </row>
    <row r="67" spans="1:18" ht="12.75">
      <c r="A67" s="10">
        <v>61</v>
      </c>
      <c r="B67" s="15" t="s">
        <v>141</v>
      </c>
      <c r="C67" s="15"/>
      <c r="D67" s="15"/>
      <c r="E67" s="15" t="s">
        <v>142</v>
      </c>
      <c r="F67" s="15"/>
      <c r="G67" s="15"/>
      <c r="H67" s="15"/>
      <c r="I67" s="15"/>
      <c r="J67" s="16" t="s">
        <v>7</v>
      </c>
      <c r="K67" s="16"/>
      <c r="L67" s="16"/>
      <c r="M67" s="17">
        <f>279</f>
        <v>279</v>
      </c>
      <c r="N67" s="17"/>
      <c r="O67" s="17"/>
      <c r="P67" s="4"/>
      <c r="Q67" s="6"/>
      <c r="R67" s="6"/>
    </row>
    <row r="68" spans="1:18" ht="12.75">
      <c r="A68" s="10">
        <v>62</v>
      </c>
      <c r="B68" s="15" t="s">
        <v>143</v>
      </c>
      <c r="C68" s="15"/>
      <c r="D68" s="15"/>
      <c r="E68" s="15" t="s">
        <v>144</v>
      </c>
      <c r="F68" s="15"/>
      <c r="G68" s="15"/>
      <c r="H68" s="15"/>
      <c r="I68" s="15"/>
      <c r="J68" s="16" t="s">
        <v>9</v>
      </c>
      <c r="K68" s="16"/>
      <c r="L68" s="16"/>
      <c r="M68" s="17">
        <f>378.6</f>
        <v>378.6</v>
      </c>
      <c r="N68" s="17"/>
      <c r="O68" s="17"/>
      <c r="P68" s="4"/>
      <c r="Q68" s="6"/>
      <c r="R68" s="6"/>
    </row>
    <row r="69" spans="1:18" ht="12.75">
      <c r="A69" s="10">
        <v>63</v>
      </c>
      <c r="B69" s="15" t="s">
        <v>145</v>
      </c>
      <c r="C69" s="15"/>
      <c r="D69" s="15"/>
      <c r="E69" s="15" t="s">
        <v>146</v>
      </c>
      <c r="F69" s="15"/>
      <c r="G69" s="15"/>
      <c r="H69" s="15"/>
      <c r="I69" s="15"/>
      <c r="J69" s="16" t="s">
        <v>128</v>
      </c>
      <c r="K69" s="16"/>
      <c r="L69" s="16"/>
      <c r="M69" s="17">
        <f>1290</f>
        <v>1290</v>
      </c>
      <c r="N69" s="17"/>
      <c r="O69" s="17"/>
      <c r="P69" s="4"/>
      <c r="Q69" s="6"/>
      <c r="R69" s="6"/>
    </row>
    <row r="70" spans="1:18" ht="12.75">
      <c r="A70" s="10">
        <v>64</v>
      </c>
      <c r="B70" s="15" t="s">
        <v>147</v>
      </c>
      <c r="C70" s="15"/>
      <c r="D70" s="15"/>
      <c r="E70" s="15" t="s">
        <v>148</v>
      </c>
      <c r="F70" s="15"/>
      <c r="G70" s="15"/>
      <c r="H70" s="15"/>
      <c r="I70" s="15"/>
      <c r="J70" s="16" t="s">
        <v>7</v>
      </c>
      <c r="K70" s="16"/>
      <c r="L70" s="16"/>
      <c r="M70" s="17">
        <f>819</f>
        <v>819</v>
      </c>
      <c r="N70" s="17"/>
      <c r="O70" s="17"/>
      <c r="P70" s="4"/>
      <c r="Q70" s="6"/>
      <c r="R70" s="6"/>
    </row>
    <row r="71" spans="1:18" ht="12.75">
      <c r="A71" s="10">
        <v>65</v>
      </c>
      <c r="B71" s="15" t="s">
        <v>149</v>
      </c>
      <c r="C71" s="15"/>
      <c r="D71" s="15"/>
      <c r="E71" s="15" t="s">
        <v>150</v>
      </c>
      <c r="F71" s="15"/>
      <c r="G71" s="15"/>
      <c r="H71" s="15"/>
      <c r="I71" s="15"/>
      <c r="J71" s="16" t="s">
        <v>7</v>
      </c>
      <c r="K71" s="16"/>
      <c r="L71" s="16"/>
      <c r="M71" s="17">
        <f>818</f>
        <v>818</v>
      </c>
      <c r="N71" s="17"/>
      <c r="O71" s="17"/>
      <c r="P71" s="4"/>
      <c r="Q71" s="6"/>
      <c r="R71" s="6"/>
    </row>
    <row r="72" spans="1:18" ht="12.75">
      <c r="A72" s="10">
        <v>66</v>
      </c>
      <c r="B72" s="15" t="s">
        <v>151</v>
      </c>
      <c r="C72" s="15"/>
      <c r="D72" s="15"/>
      <c r="E72" s="15" t="s">
        <v>152</v>
      </c>
      <c r="F72" s="15"/>
      <c r="G72" s="15"/>
      <c r="H72" s="15"/>
      <c r="I72" s="15"/>
      <c r="J72" s="16" t="s">
        <v>128</v>
      </c>
      <c r="K72" s="16"/>
      <c r="L72" s="16"/>
      <c r="M72" s="17">
        <f>510</f>
        <v>510</v>
      </c>
      <c r="N72" s="17"/>
      <c r="O72" s="17"/>
      <c r="P72" s="4"/>
      <c r="Q72" s="6"/>
      <c r="R72" s="6"/>
    </row>
    <row r="73" spans="1:18" ht="12.75">
      <c r="A73" s="10">
        <v>67</v>
      </c>
      <c r="B73" s="15" t="s">
        <v>153</v>
      </c>
      <c r="C73" s="15"/>
      <c r="D73" s="15"/>
      <c r="E73" s="15" t="s">
        <v>154</v>
      </c>
      <c r="F73" s="15"/>
      <c r="G73" s="15"/>
      <c r="H73" s="15"/>
      <c r="I73" s="15"/>
      <c r="J73" s="16" t="s">
        <v>8</v>
      </c>
      <c r="K73" s="16"/>
      <c r="L73" s="16"/>
      <c r="M73" s="17">
        <f>572</f>
        <v>572</v>
      </c>
      <c r="N73" s="17"/>
      <c r="O73" s="17"/>
      <c r="P73" s="4"/>
      <c r="Q73" s="6"/>
      <c r="R73" s="6"/>
    </row>
    <row r="74" spans="1:18" ht="12.75">
      <c r="A74" s="10">
        <v>68</v>
      </c>
      <c r="B74" s="15" t="s">
        <v>155</v>
      </c>
      <c r="C74" s="15"/>
      <c r="D74" s="15"/>
      <c r="E74" s="15" t="s">
        <v>156</v>
      </c>
      <c r="F74" s="15"/>
      <c r="G74" s="15"/>
      <c r="H74" s="15"/>
      <c r="I74" s="15"/>
      <c r="J74" s="16" t="s">
        <v>157</v>
      </c>
      <c r="K74" s="16"/>
      <c r="L74" s="16"/>
      <c r="M74" s="17">
        <f>116</f>
        <v>116</v>
      </c>
      <c r="N74" s="17"/>
      <c r="O74" s="17"/>
      <c r="P74" s="4"/>
      <c r="Q74" s="6"/>
      <c r="R74" s="6"/>
    </row>
    <row r="75" spans="1:18" ht="12.75">
      <c r="A75" s="10">
        <v>69</v>
      </c>
      <c r="B75" s="15" t="s">
        <v>158</v>
      </c>
      <c r="C75" s="15"/>
      <c r="D75" s="15"/>
      <c r="E75" s="15" t="s">
        <v>159</v>
      </c>
      <c r="F75" s="15"/>
      <c r="G75" s="15"/>
      <c r="H75" s="15"/>
      <c r="I75" s="15"/>
      <c r="J75" s="16" t="s">
        <v>116</v>
      </c>
      <c r="K75" s="16"/>
      <c r="L75" s="16"/>
      <c r="M75" s="17">
        <f>150</f>
        <v>150</v>
      </c>
      <c r="N75" s="17"/>
      <c r="O75" s="17"/>
      <c r="P75" s="4"/>
      <c r="Q75" s="6"/>
      <c r="R75" s="6"/>
    </row>
    <row r="76" spans="1:18" ht="12.75">
      <c r="A76" s="13">
        <v>70</v>
      </c>
      <c r="B76" s="46" t="s">
        <v>160</v>
      </c>
      <c r="C76" s="46"/>
      <c r="D76" s="46"/>
      <c r="E76" s="46" t="s">
        <v>161</v>
      </c>
      <c r="F76" s="46"/>
      <c r="G76" s="46"/>
      <c r="H76" s="46"/>
      <c r="I76" s="46"/>
      <c r="J76" s="30" t="s">
        <v>162</v>
      </c>
      <c r="K76" s="30"/>
      <c r="L76" s="30"/>
      <c r="M76" s="47">
        <f>300</f>
        <v>300</v>
      </c>
      <c r="N76" s="47"/>
      <c r="O76" s="47"/>
      <c r="P76" s="4"/>
      <c r="Q76" s="6"/>
      <c r="R76" s="6"/>
    </row>
    <row r="77" spans="1:18" ht="12.75">
      <c r="A77" s="10">
        <v>71</v>
      </c>
      <c r="B77" s="15" t="s">
        <v>165</v>
      </c>
      <c r="C77" s="15"/>
      <c r="D77" s="14"/>
      <c r="E77" s="16" t="s">
        <v>164</v>
      </c>
      <c r="F77" s="16"/>
      <c r="G77" s="16"/>
      <c r="H77" s="16"/>
      <c r="I77" s="16"/>
      <c r="J77" s="16">
        <v>1</v>
      </c>
      <c r="K77" s="16"/>
      <c r="L77" s="16"/>
      <c r="M77" s="17">
        <v>172036.67</v>
      </c>
      <c r="N77" s="17"/>
      <c r="O77" s="17"/>
      <c r="P77" s="4"/>
      <c r="Q77" s="6"/>
      <c r="R77" s="6"/>
    </row>
    <row r="78" spans="1:18" ht="13.5" thickBot="1">
      <c r="A78" s="36" t="s">
        <v>58</v>
      </c>
      <c r="B78" s="37"/>
      <c r="C78" s="37"/>
      <c r="D78" s="37"/>
      <c r="E78" s="37"/>
      <c r="F78" s="37"/>
      <c r="G78" s="37"/>
      <c r="H78" s="37"/>
      <c r="I78" s="37"/>
      <c r="J78" s="31">
        <v>203</v>
      </c>
      <c r="K78" s="31"/>
      <c r="L78" s="32"/>
      <c r="M78" s="33">
        <f>SUM(M7:M77)</f>
        <v>688227.7499999999</v>
      </c>
      <c r="N78" s="34"/>
      <c r="O78" s="35"/>
      <c r="P78" s="5"/>
      <c r="Q78" s="6"/>
      <c r="R78" s="6"/>
    </row>
    <row r="79" spans="1:18" ht="12.75">
      <c r="A79" s="9"/>
      <c r="B79" s="9"/>
      <c r="C79" s="9"/>
      <c r="D79" s="9"/>
      <c r="E79" s="9"/>
      <c r="F79" s="9"/>
      <c r="G79" s="9"/>
      <c r="H79" s="9"/>
      <c r="I79" s="9"/>
      <c r="J79" s="7"/>
      <c r="K79" s="7"/>
      <c r="L79" s="7"/>
      <c r="M79" s="8"/>
      <c r="N79" s="8"/>
      <c r="O79" s="8"/>
      <c r="P79" s="5"/>
      <c r="Q79" s="6"/>
      <c r="R79" s="6"/>
    </row>
    <row r="80" spans="1:18" ht="12.75">
      <c r="A80" s="39" t="s">
        <v>85</v>
      </c>
      <c r="B80" s="39"/>
      <c r="C80" s="39"/>
      <c r="D80" s="39"/>
      <c r="E80" s="39"/>
      <c r="F80" s="43"/>
      <c r="G80" s="43"/>
      <c r="H80" s="43"/>
      <c r="I80" s="43"/>
      <c r="J80" s="39" t="s">
        <v>86</v>
      </c>
      <c r="K80" s="39"/>
      <c r="L80" s="39"/>
      <c r="M80" s="39"/>
      <c r="N80" s="39"/>
      <c r="O80" s="39"/>
      <c r="P80" s="5"/>
      <c r="Q80" s="6"/>
      <c r="R80" s="6"/>
    </row>
    <row r="81" spans="1:18" ht="12.75">
      <c r="A81" s="40" t="s">
        <v>0</v>
      </c>
      <c r="B81" s="40"/>
      <c r="C81" s="40"/>
      <c r="D81" s="41" t="s">
        <v>0</v>
      </c>
      <c r="E81" s="41"/>
      <c r="F81" s="42" t="s">
        <v>54</v>
      </c>
      <c r="G81" s="42"/>
      <c r="H81" s="42"/>
      <c r="I81" s="42"/>
      <c r="J81" s="38"/>
      <c r="K81" s="38"/>
      <c r="L81" s="38"/>
      <c r="M81" s="38"/>
      <c r="N81" s="40" t="s">
        <v>0</v>
      </c>
      <c r="O81" s="40"/>
      <c r="P81" s="5"/>
      <c r="Q81" s="6"/>
      <c r="R81" s="6"/>
    </row>
    <row r="82" spans="1:16" ht="12.75">
      <c r="A82" s="44" t="s">
        <v>56</v>
      </c>
      <c r="B82" s="44"/>
      <c r="C82" s="44"/>
      <c r="D82" s="44"/>
      <c r="E82" s="44"/>
      <c r="F82" s="44" t="s">
        <v>0</v>
      </c>
      <c r="G82" s="44"/>
      <c r="H82" s="44"/>
      <c r="I82" s="44"/>
      <c r="J82" s="40" t="s">
        <v>87</v>
      </c>
      <c r="K82" s="40"/>
      <c r="L82" s="40"/>
      <c r="M82" s="40"/>
      <c r="N82" s="40"/>
      <c r="O82" s="40"/>
      <c r="P82" s="1"/>
    </row>
    <row r="83" spans="1:16" ht="12.75">
      <c r="A83" s="40" t="s">
        <v>0</v>
      </c>
      <c r="B83" s="40"/>
      <c r="C83" s="40"/>
      <c r="D83" s="40"/>
      <c r="E83" s="40"/>
      <c r="F83" s="2" t="s">
        <v>0</v>
      </c>
      <c r="G83" s="42" t="s">
        <v>55</v>
      </c>
      <c r="H83" s="42"/>
      <c r="I83" s="42"/>
      <c r="J83" s="40"/>
      <c r="K83" s="40"/>
      <c r="L83" s="40"/>
      <c r="M83" s="40"/>
      <c r="N83" s="40"/>
      <c r="O83" s="40"/>
      <c r="P83" s="1"/>
    </row>
    <row r="84" spans="1:16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1"/>
    </row>
  </sheetData>
  <sheetProtection/>
  <mergeCells count="313">
    <mergeCell ref="M73:O73"/>
    <mergeCell ref="M74:O74"/>
    <mergeCell ref="M75:O75"/>
    <mergeCell ref="M76:O76"/>
    <mergeCell ref="M61:O61"/>
    <mergeCell ref="M62:O62"/>
    <mergeCell ref="M63:O63"/>
    <mergeCell ref="M64:O64"/>
    <mergeCell ref="M65:O65"/>
    <mergeCell ref="M66:O66"/>
    <mergeCell ref="M55:O55"/>
    <mergeCell ref="M56:O56"/>
    <mergeCell ref="M57:O57"/>
    <mergeCell ref="M58:O58"/>
    <mergeCell ref="M59:O59"/>
    <mergeCell ref="M60:O60"/>
    <mergeCell ref="M49:O49"/>
    <mergeCell ref="M50:O50"/>
    <mergeCell ref="M51:O51"/>
    <mergeCell ref="M52:O52"/>
    <mergeCell ref="M53:O53"/>
    <mergeCell ref="M54:O54"/>
    <mergeCell ref="M43:O43"/>
    <mergeCell ref="M44:O44"/>
    <mergeCell ref="M45:O45"/>
    <mergeCell ref="M46:O46"/>
    <mergeCell ref="M47:O47"/>
    <mergeCell ref="M48:O48"/>
    <mergeCell ref="B57:D57"/>
    <mergeCell ref="E57:I57"/>
    <mergeCell ref="J57:L57"/>
    <mergeCell ref="B56:D56"/>
    <mergeCell ref="E56:I56"/>
    <mergeCell ref="J56:L56"/>
    <mergeCell ref="B55:D55"/>
    <mergeCell ref="E55:I55"/>
    <mergeCell ref="J55:L55"/>
    <mergeCell ref="B54:D54"/>
    <mergeCell ref="E54:I54"/>
    <mergeCell ref="J54:L54"/>
    <mergeCell ref="B53:D53"/>
    <mergeCell ref="E53:I53"/>
    <mergeCell ref="J53:L53"/>
    <mergeCell ref="B52:D52"/>
    <mergeCell ref="E52:I52"/>
    <mergeCell ref="J52:L52"/>
    <mergeCell ref="B51:D51"/>
    <mergeCell ref="E51:I51"/>
    <mergeCell ref="J51:L51"/>
    <mergeCell ref="B50:D50"/>
    <mergeCell ref="E50:I50"/>
    <mergeCell ref="J50:L50"/>
    <mergeCell ref="B49:D49"/>
    <mergeCell ref="E49:I49"/>
    <mergeCell ref="J49:L49"/>
    <mergeCell ref="B48:D48"/>
    <mergeCell ref="E48:I48"/>
    <mergeCell ref="J48:L48"/>
    <mergeCell ref="B46:D46"/>
    <mergeCell ref="E46:I46"/>
    <mergeCell ref="J46:L46"/>
    <mergeCell ref="B47:D47"/>
    <mergeCell ref="E47:I47"/>
    <mergeCell ref="J47:L47"/>
    <mergeCell ref="B58:D58"/>
    <mergeCell ref="E58:I58"/>
    <mergeCell ref="J58:L58"/>
    <mergeCell ref="B59:D59"/>
    <mergeCell ref="E59:I59"/>
    <mergeCell ref="J59:L59"/>
    <mergeCell ref="B60:D60"/>
    <mergeCell ref="E60:I60"/>
    <mergeCell ref="J60:L60"/>
    <mergeCell ref="B61:D61"/>
    <mergeCell ref="E61:I61"/>
    <mergeCell ref="J61:L61"/>
    <mergeCell ref="E65:I65"/>
    <mergeCell ref="J65:L65"/>
    <mergeCell ref="B66:D66"/>
    <mergeCell ref="B62:D62"/>
    <mergeCell ref="E62:I62"/>
    <mergeCell ref="J62:L62"/>
    <mergeCell ref="B63:D63"/>
    <mergeCell ref="E63:I63"/>
    <mergeCell ref="J63:L63"/>
    <mergeCell ref="J68:L68"/>
    <mergeCell ref="B67:D67"/>
    <mergeCell ref="E67:I67"/>
    <mergeCell ref="J67:L67"/>
    <mergeCell ref="B64:D64"/>
    <mergeCell ref="E64:I64"/>
    <mergeCell ref="J64:L64"/>
    <mergeCell ref="E66:I66"/>
    <mergeCell ref="J66:L66"/>
    <mergeCell ref="B65:D65"/>
    <mergeCell ref="J71:L71"/>
    <mergeCell ref="M67:O67"/>
    <mergeCell ref="M68:O68"/>
    <mergeCell ref="J70:L70"/>
    <mergeCell ref="B69:D69"/>
    <mergeCell ref="E69:I69"/>
    <mergeCell ref="J69:L69"/>
    <mergeCell ref="M69:O69"/>
    <mergeCell ref="M70:O70"/>
    <mergeCell ref="E68:I68"/>
    <mergeCell ref="M71:O71"/>
    <mergeCell ref="M72:O72"/>
    <mergeCell ref="B45:D45"/>
    <mergeCell ref="E45:I45"/>
    <mergeCell ref="J45:L45"/>
    <mergeCell ref="B72:D72"/>
    <mergeCell ref="E72:I72"/>
    <mergeCell ref="B70:D70"/>
    <mergeCell ref="E70:I70"/>
    <mergeCell ref="B68:D68"/>
    <mergeCell ref="J76:L76"/>
    <mergeCell ref="B73:D73"/>
    <mergeCell ref="E73:I73"/>
    <mergeCell ref="J73:L73"/>
    <mergeCell ref="B74:D74"/>
    <mergeCell ref="E74:I74"/>
    <mergeCell ref="J74:L74"/>
    <mergeCell ref="J43:L43"/>
    <mergeCell ref="B44:D44"/>
    <mergeCell ref="E44:I44"/>
    <mergeCell ref="J44:L44"/>
    <mergeCell ref="B75:D75"/>
    <mergeCell ref="E75:I75"/>
    <mergeCell ref="J75:L75"/>
    <mergeCell ref="J72:L72"/>
    <mergeCell ref="B71:D71"/>
    <mergeCell ref="E71:I71"/>
    <mergeCell ref="A1:O2"/>
    <mergeCell ref="B30:D30"/>
    <mergeCell ref="E30:I30"/>
    <mergeCell ref="J30:L30"/>
    <mergeCell ref="M30:O30"/>
    <mergeCell ref="M29:O29"/>
    <mergeCell ref="J29:L29"/>
    <mergeCell ref="B29:D29"/>
    <mergeCell ref="E29:I29"/>
    <mergeCell ref="B28:D28"/>
    <mergeCell ref="J83:O83"/>
    <mergeCell ref="A83:E83"/>
    <mergeCell ref="G83:I83"/>
    <mergeCell ref="B31:D31"/>
    <mergeCell ref="E31:I31"/>
    <mergeCell ref="B32:D32"/>
    <mergeCell ref="E32:I32"/>
    <mergeCell ref="A82:E82"/>
    <mergeCell ref="F82:I82"/>
    <mergeCell ref="J82:O82"/>
    <mergeCell ref="E35:I35"/>
    <mergeCell ref="A81:C81"/>
    <mergeCell ref="D81:E81"/>
    <mergeCell ref="F81:I81"/>
    <mergeCell ref="A80:E80"/>
    <mergeCell ref="F80:I80"/>
    <mergeCell ref="B43:D43"/>
    <mergeCell ref="E43:I43"/>
    <mergeCell ref="B76:D76"/>
    <mergeCell ref="E76:I76"/>
    <mergeCell ref="J32:L32"/>
    <mergeCell ref="J33:L33"/>
    <mergeCell ref="J81:M81"/>
    <mergeCell ref="J80:O80"/>
    <mergeCell ref="N81:O81"/>
    <mergeCell ref="B33:D33"/>
    <mergeCell ref="E33:I33"/>
    <mergeCell ref="B34:D34"/>
    <mergeCell ref="E34:I34"/>
    <mergeCell ref="J34:L34"/>
    <mergeCell ref="J78:L78"/>
    <mergeCell ref="M78:O78"/>
    <mergeCell ref="B37:D37"/>
    <mergeCell ref="E37:I37"/>
    <mergeCell ref="B38:D38"/>
    <mergeCell ref="E38:I38"/>
    <mergeCell ref="A78:I78"/>
    <mergeCell ref="B39:D39"/>
    <mergeCell ref="E39:I39"/>
    <mergeCell ref="B40:D40"/>
    <mergeCell ref="M33:O33"/>
    <mergeCell ref="E40:I40"/>
    <mergeCell ref="B41:D41"/>
    <mergeCell ref="E41:I41"/>
    <mergeCell ref="B42:D42"/>
    <mergeCell ref="E42:I42"/>
    <mergeCell ref="B36:D36"/>
    <mergeCell ref="E36:I36"/>
    <mergeCell ref="J36:L36"/>
    <mergeCell ref="B35:D35"/>
    <mergeCell ref="J41:L41"/>
    <mergeCell ref="J31:L31"/>
    <mergeCell ref="J37:L37"/>
    <mergeCell ref="M31:O31"/>
    <mergeCell ref="M34:O34"/>
    <mergeCell ref="M35:O35"/>
    <mergeCell ref="M36:O36"/>
    <mergeCell ref="M37:O37"/>
    <mergeCell ref="J35:L35"/>
    <mergeCell ref="M32:O32"/>
    <mergeCell ref="M27:O27"/>
    <mergeCell ref="J42:L42"/>
    <mergeCell ref="M38:O38"/>
    <mergeCell ref="M39:O39"/>
    <mergeCell ref="M40:O40"/>
    <mergeCell ref="M41:O41"/>
    <mergeCell ref="M42:O42"/>
    <mergeCell ref="J38:L38"/>
    <mergeCell ref="J39:L39"/>
    <mergeCell ref="J40:L40"/>
    <mergeCell ref="B26:D26"/>
    <mergeCell ref="E26:I26"/>
    <mergeCell ref="J26:L26"/>
    <mergeCell ref="M26:O26"/>
    <mergeCell ref="E28:I28"/>
    <mergeCell ref="J28:L28"/>
    <mergeCell ref="M28:O28"/>
    <mergeCell ref="B27:D27"/>
    <mergeCell ref="E27:I27"/>
    <mergeCell ref="J27:L27"/>
    <mergeCell ref="M24:O24"/>
    <mergeCell ref="B25:D25"/>
    <mergeCell ref="E25:I25"/>
    <mergeCell ref="J25:L25"/>
    <mergeCell ref="M25:O25"/>
    <mergeCell ref="J24:L24"/>
    <mergeCell ref="B24:D24"/>
    <mergeCell ref="E24:I24"/>
    <mergeCell ref="M22:O22"/>
    <mergeCell ref="B23:D23"/>
    <mergeCell ref="E23:I23"/>
    <mergeCell ref="J23:L23"/>
    <mergeCell ref="M23:O23"/>
    <mergeCell ref="J22:L22"/>
    <mergeCell ref="B22:D22"/>
    <mergeCell ref="E22:I22"/>
    <mergeCell ref="M20:O20"/>
    <mergeCell ref="B21:D21"/>
    <mergeCell ref="E21:I21"/>
    <mergeCell ref="J21:L21"/>
    <mergeCell ref="M21:O21"/>
    <mergeCell ref="J20:L20"/>
    <mergeCell ref="B20:D20"/>
    <mergeCell ref="E20:I20"/>
    <mergeCell ref="M18:O18"/>
    <mergeCell ref="B19:D19"/>
    <mergeCell ref="E19:I19"/>
    <mergeCell ref="J19:L19"/>
    <mergeCell ref="M19:O19"/>
    <mergeCell ref="J18:L18"/>
    <mergeCell ref="B18:D18"/>
    <mergeCell ref="E18:I18"/>
    <mergeCell ref="M16:O16"/>
    <mergeCell ref="B17:D17"/>
    <mergeCell ref="E17:I17"/>
    <mergeCell ref="J17:L17"/>
    <mergeCell ref="M17:O17"/>
    <mergeCell ref="J16:L16"/>
    <mergeCell ref="B16:D16"/>
    <mergeCell ref="E16:I16"/>
    <mergeCell ref="M14:O14"/>
    <mergeCell ref="B15:D15"/>
    <mergeCell ref="E15:I15"/>
    <mergeCell ref="J15:L15"/>
    <mergeCell ref="M15:O15"/>
    <mergeCell ref="J14:L14"/>
    <mergeCell ref="B14:D14"/>
    <mergeCell ref="E14:I14"/>
    <mergeCell ref="M12:O12"/>
    <mergeCell ref="B13:D13"/>
    <mergeCell ref="E13:I13"/>
    <mergeCell ref="J13:L13"/>
    <mergeCell ref="M13:O13"/>
    <mergeCell ref="J12:L12"/>
    <mergeCell ref="B12:D12"/>
    <mergeCell ref="E12:I12"/>
    <mergeCell ref="M10:O10"/>
    <mergeCell ref="B11:D11"/>
    <mergeCell ref="E11:I11"/>
    <mergeCell ref="J11:L11"/>
    <mergeCell ref="M11:O11"/>
    <mergeCell ref="J10:L10"/>
    <mergeCell ref="B10:D10"/>
    <mergeCell ref="E10:I10"/>
    <mergeCell ref="M8:O8"/>
    <mergeCell ref="B9:D9"/>
    <mergeCell ref="E9:I9"/>
    <mergeCell ref="J9:L9"/>
    <mergeCell ref="M9:O9"/>
    <mergeCell ref="J8:L8"/>
    <mergeCell ref="B8:D8"/>
    <mergeCell ref="E8:I8"/>
    <mergeCell ref="A3:A5"/>
    <mergeCell ref="B3:I3"/>
    <mergeCell ref="B4:D5"/>
    <mergeCell ref="E4:I5"/>
    <mergeCell ref="J6:L6"/>
    <mergeCell ref="M6:O6"/>
    <mergeCell ref="J3:O3"/>
    <mergeCell ref="J4:L5"/>
    <mergeCell ref="M4:O5"/>
    <mergeCell ref="B77:C77"/>
    <mergeCell ref="E77:I77"/>
    <mergeCell ref="J77:L77"/>
    <mergeCell ref="M77:O77"/>
    <mergeCell ref="B6:D6"/>
    <mergeCell ref="E6:I6"/>
    <mergeCell ref="B7:D7"/>
    <mergeCell ref="E7:I7"/>
    <mergeCell ref="J7:L7"/>
    <mergeCell ref="M7:O7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марина</cp:lastModifiedBy>
  <cp:lastPrinted>2013-05-10T04:19:21Z</cp:lastPrinted>
  <dcterms:created xsi:type="dcterms:W3CDTF">2013-05-07T06:30:30Z</dcterms:created>
  <dcterms:modified xsi:type="dcterms:W3CDTF">2013-12-13T05:20:45Z</dcterms:modified>
  <cp:category/>
  <cp:version/>
  <cp:contentType/>
  <cp:contentStatus/>
</cp:coreProperties>
</file>